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2" activeTab="3"/>
  </bookViews>
  <sheets>
    <sheet name="VALIDITAS PR" sheetId="3" r:id="rId1"/>
    <sheet name="REABILITAS PR" sheetId="4" r:id="rId2"/>
    <sheet name="VALIDITAS KR" sheetId="1" r:id="rId3"/>
    <sheet name="REABILITAS KR" sheetId="2" r:id="rId4"/>
  </sheets>
  <calcPr calcId="144525"/>
</workbook>
</file>

<file path=xl/calcChain.xml><?xml version="1.0" encoding="utf-8"?>
<calcChain xmlns="http://schemas.openxmlformats.org/spreadsheetml/2006/main">
  <c r="C23" i="4" l="1"/>
  <c r="C22" i="4"/>
  <c r="C26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C25" i="4"/>
  <c r="C41" i="2"/>
  <c r="C40" i="2"/>
  <c r="B44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3" i="2"/>
  <c r="E20" i="4" l="1"/>
  <c r="F20" i="4"/>
  <c r="G20" i="4"/>
  <c r="H20" i="4"/>
  <c r="J20" i="4"/>
  <c r="L20" i="4"/>
  <c r="N20" i="4"/>
  <c r="O20" i="4"/>
  <c r="P20" i="4"/>
  <c r="Q20" i="4"/>
  <c r="T20" i="4"/>
  <c r="C20" i="4"/>
  <c r="C38" i="2"/>
  <c r="K17" i="4"/>
  <c r="K20" i="4" s="1"/>
  <c r="L17" i="4"/>
  <c r="M17" i="4"/>
  <c r="M20" i="4" s="1"/>
  <c r="N17" i="4"/>
  <c r="O17" i="4"/>
  <c r="P17" i="4"/>
  <c r="Q17" i="4"/>
  <c r="R17" i="4"/>
  <c r="S17" i="4"/>
  <c r="S20" i="4" s="1"/>
  <c r="T17" i="4"/>
  <c r="G17" i="4"/>
  <c r="H17" i="4"/>
  <c r="I17" i="4"/>
  <c r="I20" i="4" s="1"/>
  <c r="J17" i="4"/>
  <c r="D17" i="4"/>
  <c r="E17" i="4"/>
  <c r="F17" i="4"/>
  <c r="C17" i="4"/>
  <c r="T18" i="4"/>
  <c r="T19" i="4" s="1"/>
  <c r="S18" i="4"/>
  <c r="S19" i="4" s="1"/>
  <c r="R18" i="4"/>
  <c r="R19" i="4" s="1"/>
  <c r="Q18" i="4"/>
  <c r="Q19" i="4" s="1"/>
  <c r="P18" i="4"/>
  <c r="P19" i="4" s="1"/>
  <c r="O18" i="4"/>
  <c r="O19" i="4" s="1"/>
  <c r="N18" i="4"/>
  <c r="N19" i="4" s="1"/>
  <c r="M18" i="4"/>
  <c r="M19" i="4" s="1"/>
  <c r="L18" i="4"/>
  <c r="L19" i="4" s="1"/>
  <c r="K18" i="4"/>
  <c r="K19" i="4" s="1"/>
  <c r="J18" i="4"/>
  <c r="J19" i="4" s="1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C18" i="4"/>
  <c r="C19" i="4" s="1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U18" i="4" s="1"/>
  <c r="U11" i="3"/>
  <c r="U12" i="3"/>
  <c r="U13" i="3"/>
  <c r="U14" i="3"/>
  <c r="F20" i="3" s="1"/>
  <c r="U15" i="3"/>
  <c r="U16" i="3"/>
  <c r="U17" i="3"/>
  <c r="U18" i="3"/>
  <c r="U19" i="3"/>
  <c r="U10" i="3"/>
  <c r="G41" i="3"/>
  <c r="G39" i="3"/>
  <c r="G37" i="3"/>
  <c r="G35" i="3"/>
  <c r="D43" i="3"/>
  <c r="C43" i="3"/>
  <c r="F42" i="3"/>
  <c r="G42" i="3"/>
  <c r="F41" i="3"/>
  <c r="F40" i="3"/>
  <c r="G40" i="3"/>
  <c r="F39" i="3"/>
  <c r="F38" i="3"/>
  <c r="G38" i="3"/>
  <c r="F37" i="3"/>
  <c r="F36" i="3"/>
  <c r="G36" i="3"/>
  <c r="F35" i="3"/>
  <c r="F34" i="3"/>
  <c r="G34" i="3"/>
  <c r="F33" i="3"/>
  <c r="F43" i="3" s="1"/>
  <c r="D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C20" i="3"/>
  <c r="E20" i="3" l="1"/>
  <c r="U20" i="3"/>
  <c r="D20" i="4"/>
  <c r="R20" i="4"/>
  <c r="U19" i="4"/>
  <c r="C21" i="4"/>
  <c r="E33" i="3"/>
  <c r="G33" i="3"/>
  <c r="G43" i="3" s="1"/>
  <c r="E34" i="3"/>
  <c r="E35" i="3"/>
  <c r="E36" i="3"/>
  <c r="E37" i="3"/>
  <c r="E38" i="3"/>
  <c r="E39" i="3"/>
  <c r="E40" i="3"/>
  <c r="E41" i="3"/>
  <c r="E42" i="3"/>
  <c r="S22" i="3"/>
  <c r="D22" i="3"/>
  <c r="F22" i="3"/>
  <c r="H22" i="3"/>
  <c r="J22" i="3"/>
  <c r="L22" i="3"/>
  <c r="N22" i="3"/>
  <c r="P22" i="3"/>
  <c r="R22" i="3"/>
  <c r="T22" i="3"/>
  <c r="C22" i="3"/>
  <c r="E22" i="3"/>
  <c r="G22" i="3"/>
  <c r="I22" i="3"/>
  <c r="K22" i="3"/>
  <c r="M22" i="3"/>
  <c r="O22" i="3"/>
  <c r="Q22" i="3"/>
  <c r="E43" i="3" l="1"/>
  <c r="W36" i="2" l="1"/>
  <c r="C39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D38" i="2"/>
  <c r="E38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C3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5" i="2"/>
  <c r="D36" i="2"/>
  <c r="D37" i="2" s="1"/>
  <c r="E36" i="2"/>
  <c r="E37" i="2" s="1"/>
  <c r="F36" i="2"/>
  <c r="F37" i="2" s="1"/>
  <c r="G36" i="2"/>
  <c r="G37" i="2" s="1"/>
  <c r="H36" i="2"/>
  <c r="H37" i="2" s="1"/>
  <c r="I36" i="2"/>
  <c r="I37" i="2" s="1"/>
  <c r="J36" i="2"/>
  <c r="J37" i="2" s="1"/>
  <c r="K36" i="2"/>
  <c r="K37" i="2" s="1"/>
  <c r="L36" i="2"/>
  <c r="L37" i="2" s="1"/>
  <c r="M36" i="2"/>
  <c r="M37" i="2" s="1"/>
  <c r="N36" i="2"/>
  <c r="N37" i="2" s="1"/>
  <c r="O36" i="2"/>
  <c r="O37" i="2" s="1"/>
  <c r="P36" i="2"/>
  <c r="P37" i="2" s="1"/>
  <c r="Q36" i="2"/>
  <c r="Q37" i="2" s="1"/>
  <c r="R36" i="2"/>
  <c r="R37" i="2" s="1"/>
  <c r="S36" i="2"/>
  <c r="S37" i="2" s="1"/>
  <c r="T36" i="2"/>
  <c r="T37" i="2" s="1"/>
  <c r="U36" i="2"/>
  <c r="U37" i="2" s="1"/>
  <c r="V36" i="2"/>
  <c r="V37" i="2" s="1"/>
  <c r="C36" i="2"/>
  <c r="C37" i="2" s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5" i="2"/>
  <c r="H7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47" i="1"/>
  <c r="G7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7" i="1"/>
  <c r="F7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7" i="1"/>
  <c r="D77" i="1"/>
  <c r="E77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6" i="1"/>
  <c r="H36" i="1" s="1"/>
  <c r="H38" i="1" s="1"/>
  <c r="W37" i="2" l="1"/>
  <c r="C36" i="1"/>
  <c r="C38" i="1" s="1"/>
  <c r="G36" i="1"/>
  <c r="G38" i="1" s="1"/>
  <c r="E36" i="1"/>
  <c r="E38" i="1" s="1"/>
  <c r="U36" i="1"/>
  <c r="U38" i="1" s="1"/>
  <c r="S36" i="1"/>
  <c r="S38" i="1" s="1"/>
  <c r="Q36" i="1"/>
  <c r="Q38" i="1" s="1"/>
  <c r="O36" i="1"/>
  <c r="O38" i="1" s="1"/>
  <c r="M36" i="1"/>
  <c r="M38" i="1" s="1"/>
  <c r="K36" i="1"/>
  <c r="K38" i="1" s="1"/>
  <c r="I36" i="1"/>
  <c r="I38" i="1" s="1"/>
  <c r="W36" i="1"/>
  <c r="D36" i="1"/>
  <c r="D38" i="1" s="1"/>
  <c r="F36" i="1"/>
  <c r="F38" i="1" s="1"/>
  <c r="V36" i="1"/>
  <c r="V38" i="1" s="1"/>
  <c r="T36" i="1"/>
  <c r="T38" i="1" s="1"/>
  <c r="R36" i="1"/>
  <c r="R38" i="1" s="1"/>
  <c r="P36" i="1"/>
  <c r="P38" i="1" s="1"/>
  <c r="N36" i="1"/>
  <c r="N38" i="1" s="1"/>
  <c r="L36" i="1"/>
  <c r="L38" i="1" s="1"/>
  <c r="J36" i="1"/>
  <c r="J38" i="1" s="1"/>
</calcChain>
</file>

<file path=xl/sharedStrings.xml><?xml version="1.0" encoding="utf-8"?>
<sst xmlns="http://schemas.openxmlformats.org/spreadsheetml/2006/main" count="170" uniqueCount="64">
  <si>
    <t>Uji Validitas Instrumen Uji Coba Kerjasama Guru dan Orang Tua (Angket)</t>
  </si>
  <si>
    <t>No Resp</t>
  </si>
  <si>
    <t>Nama</t>
  </si>
  <si>
    <t>Nomor Butir Angket</t>
  </si>
  <si>
    <t>Total Skor</t>
  </si>
  <si>
    <t>Rayhan</t>
  </si>
  <si>
    <t>Arina</t>
  </si>
  <si>
    <t>Sekar</t>
  </si>
  <si>
    <t xml:space="preserve">Jihan </t>
  </si>
  <si>
    <t>Qiara</t>
  </si>
  <si>
    <t>Raka</t>
  </si>
  <si>
    <t>Langit</t>
  </si>
  <si>
    <t>Aluna</t>
  </si>
  <si>
    <t>Kirana</t>
  </si>
  <si>
    <t>Kekey</t>
  </si>
  <si>
    <t>Amira</t>
  </si>
  <si>
    <t>Danish</t>
  </si>
  <si>
    <t>Nadya</t>
  </si>
  <si>
    <t>Kenzi</t>
  </si>
  <si>
    <t>Tika</t>
  </si>
  <si>
    <t>Aira</t>
  </si>
  <si>
    <t>Kinnar</t>
  </si>
  <si>
    <t>Judan</t>
  </si>
  <si>
    <t>Najwa</t>
  </si>
  <si>
    <t>Sita</t>
  </si>
  <si>
    <t>Shakira</t>
  </si>
  <si>
    <t>Sonya</t>
  </si>
  <si>
    <t>Hilla</t>
  </si>
  <si>
    <t>Satya</t>
  </si>
  <si>
    <t>Hani</t>
  </si>
  <si>
    <t>Dani</t>
  </si>
  <si>
    <t>Dika</t>
  </si>
  <si>
    <t>Galih</t>
  </si>
  <si>
    <t>Syifa</t>
  </si>
  <si>
    <t xml:space="preserve">Killa </t>
  </si>
  <si>
    <t>r hitung</t>
  </si>
  <si>
    <t>r tabel</t>
  </si>
  <si>
    <t>Status</t>
  </si>
  <si>
    <t xml:space="preserve">Perhitungan Uji validitas butir pernyataan instrumen uji coba </t>
  </si>
  <si>
    <t>Kerjasama Guru dan Orang Tua dengan rumus Product Moment</t>
  </si>
  <si>
    <t>X</t>
  </si>
  <si>
    <t>Y</t>
  </si>
  <si>
    <t>XY</t>
  </si>
  <si>
    <t>Jumlah</t>
  </si>
  <si>
    <t>Resp</t>
  </si>
  <si>
    <t>Uji Reabilitas Instrumen Uji Coba Kerjasama Guru dan Orang Tua (Angket)</t>
  </si>
  <si>
    <t>Total Skor Valid</t>
  </si>
  <si>
    <t>Galij</t>
  </si>
  <si>
    <t>∑X</t>
  </si>
  <si>
    <t xml:space="preserve">∑   </t>
  </si>
  <si>
    <t>Diya</t>
  </si>
  <si>
    <t>Aleta</t>
  </si>
  <si>
    <t>Fya</t>
  </si>
  <si>
    <t>Bilqis</t>
  </si>
  <si>
    <t>Killa</t>
  </si>
  <si>
    <t>Hafidz</t>
  </si>
  <si>
    <t>Duma</t>
  </si>
  <si>
    <t>Bhre</t>
  </si>
  <si>
    <t>Soraya</t>
  </si>
  <si>
    <t>Perilaku prososial anak usia 4-5 tahun dengan rumus Product Moment</t>
  </si>
  <si>
    <t>SD VALID</t>
  </si>
  <si>
    <t>SD</t>
  </si>
  <si>
    <t>Uji Validitas Instrumen Uji Coba Perilaku Prososial Anak Usia 4-5 Tahun (Observasi)</t>
  </si>
  <si>
    <t>Uji Reabilitas Instrumen Uji Coba Perilaku Prososial Anak Usia 4-5 Tahun (Observasi)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</si>
</sst>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Aril"/>
      <charset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0" fillId="3" borderId="0" xfId="0" applyFill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2" fontId="0" fillId="0" borderId="0" xfId="0" applyNumberFormat="1" applyFill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2" fontId="0" fillId="0" borderId="0" xfId="0" applyNumberFormat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105537</xdr:colOff>
      <xdr:row>30</xdr:row>
      <xdr:rowOff>169422</xdr:rowOff>
    </xdr:from>
    <xdr:ext cx="527114" cy="2836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141631" y="4384235"/>
              <a:ext cx="527114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200" b="1" i="1">
                            <a:latin typeface="Cambria Math"/>
                          </a:rPr>
                          <m:t>𝑿</m:t>
                        </m:r>
                      </m:e>
                      <m:sup>
                        <m:r>
                          <a:rPr lang="id-ID" sz="1200" b="1" i="1">
                            <a:latin typeface="Cambria Math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141631" y="4384235"/>
              <a:ext cx="527114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200" b="1" i="0">
                  <a:latin typeface="Cambria Math"/>
                </a:rPr>
                <a:t>𝑿^𝟐</a:t>
              </a:r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103981</xdr:colOff>
      <xdr:row>30</xdr:row>
      <xdr:rowOff>180181</xdr:rowOff>
    </xdr:from>
    <xdr:ext cx="527114" cy="2811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747294" y="4394994"/>
              <a:ext cx="527114" cy="2811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200" b="1" i="1">
                            <a:latin typeface="Cambria Math"/>
                          </a:rPr>
                          <m:t>𝒀</m:t>
                        </m:r>
                      </m:e>
                      <m:sup>
                        <m:r>
                          <a:rPr lang="id-ID" sz="1200" b="1" i="1">
                            <a:latin typeface="Cambria Math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747294" y="4394994"/>
              <a:ext cx="527114" cy="2811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200" b="1" i="0">
                  <a:latin typeface="Cambria Math"/>
                </a:rPr>
                <a:t>𝒀^𝟐</a:t>
              </a:r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35719</xdr:colOff>
      <xdr:row>44</xdr:row>
      <xdr:rowOff>11906</xdr:rowOff>
    </xdr:from>
    <xdr:to>
      <xdr:col>10</xdr:col>
      <xdr:colOff>297656</xdr:colOff>
      <xdr:row>76</xdr:row>
      <xdr:rowOff>154781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5719" y="7072312"/>
              <a:ext cx="6334125" cy="6238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Berdasarkan penghitungan maka pengujian validitas butir 1 sebagai berikut :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	= 10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	= 34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∑Y	= 504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∑XY	= 1750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</a:t>
              </a:r>
              <a:r>
                <a:rPr lang="id-ID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	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118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∑Y</a:t>
              </a:r>
              <a:r>
                <a:rPr lang="id-ID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	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26518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Rumus Product Moment 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𝑋𝑌</m:t>
                            </m:r>
                          </m:e>
                        </m:d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(∑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)−(</m:t>
                            </m:r>
                            <m:r>
                              <a:rPr lang="id-ID" sz="1100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m:rPr>
                                <m:sty m:val="p"/>
                              </m:rPr>
                              <a:rPr lang="id-ID" sz="1100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X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 {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∑</m:t>
                                </m:r>
                                <m:sSup>
                                  <m:sSupPr>
                                    <m:ctrlP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𝑌</m:t>
                                    </m:r>
                                  </m:e>
                                  <m:sup>
                                    <m: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−(∑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𝑌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}</m:t>
                        </m:r>
                      </m:den>
                    </m:f>
                  </m:oMath>
                </m:oMathPara>
              </a14:m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10</m:t>
                        </m:r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17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50</m:t>
                            </m:r>
                          </m:e>
                        </m:d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34</m:t>
                            </m:r>
                          </m:e>
                        </m:d>
                        <m:d>
                          <m:dPr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50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{10(118)−(34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 {10</m:t>
                            </m:r>
                            <m:d>
                              <m:d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26</m:t>
                                </m:r>
                                <m:r>
                                  <a:rPr lang="id-ID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518</m:t>
                                </m:r>
                              </m:e>
                            </m:d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−(50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173</m:t>
                        </m:r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5</m:t>
                        </m:r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0−17</m:t>
                        </m:r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136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{1180−1156} {26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5180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−25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0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16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214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{24} {1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1164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214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267936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214</m:t>
                        </m:r>
                      </m:num>
                      <m:den>
                        <m:r>
                          <a:rPr lang="id-ID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5</m:t>
                        </m:r>
                        <m:r>
                          <a:rPr lang="id-ID" sz="11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17,625</m:t>
                        </m:r>
                      </m:den>
                    </m:f>
                  </m:oMath>
                </m:oMathPara>
              </a14:m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id-ID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			</a:t>
              </a:r>
              <a14:m>
                <m:oMath xmlns:m="http://schemas.openxmlformats.org/officeDocument/2006/math">
                  <m:sSub>
                    <m:sSubPr>
                      <m:ctrlPr>
                        <a:rPr lang="id-ID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d-ID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𝑟</m:t>
                      </m:r>
                    </m:e>
                    <m:sub>
                      <m:r>
                        <a:rPr lang="id-ID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𝑥𝑦</m:t>
                      </m:r>
                    </m:sub>
                  </m:sSub>
                  <m:r>
                    <a:rPr lang="id-ID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r>
                    <a:rPr lang="id-ID" sz="1100" b="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0,703</m:t>
                  </m:r>
                </m:oMath>
              </a14:m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Dari hasil perhitungan diperoleh r 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hitung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0,703 dan r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tabel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0,632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Kesimpulan r 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hitung 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0,703&gt; r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tabel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0,632.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Hasil ini menunjukan bahwa angket instrumen nomer 1 dikatakan </a:t>
              </a:r>
              <a:r>
                <a:rPr lang="id-ID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valid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b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5719" y="7072312"/>
              <a:ext cx="6334125" cy="6238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Berdasarkan penghitungan maka pengujian validitas butir 1 sebagai berikut :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	= 10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	= 34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∑Y	= 504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∑XY	= 1750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∑X</a:t>
              </a:r>
              <a:r>
                <a:rPr lang="id-ID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	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118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∑Y</a:t>
              </a:r>
              <a:r>
                <a:rPr lang="id-ID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	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26518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Rumus Product Moment :</a:t>
              </a: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𝑟_𝑥𝑦=(𝑛(∑𝑋𝑌)−(∑𝑋)(∑𝑌))/(√({𝑛(∑𝑋^2)−(∑X)^2} {𝑛(∑𝑌^2 )−(∑𝑌)^2 )})</a:t>
              </a: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𝑟_𝑥𝑦=(10(17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50)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−(34)(50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4))/√(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{10(118)−(34)^2} {10(26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518)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−(50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)^2})</a:t>
              </a: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𝑟_𝑥𝑦=(173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0−17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136)/√(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{1180−1156} {26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5180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−25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16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})</a:t>
              </a: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214/√(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{24} {1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1164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})</a:t>
              </a: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214/√267936</a:t>
              </a:r>
              <a:endParaRPr lang="id-ID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214/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17,625</a:t>
              </a: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id-ID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			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0,703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Dari hasil perhitungan diperoleh r 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hitung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0,703 dan r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tabel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0,632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Kesimpulan r 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hitung 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0,703&gt; r</a:t>
              </a:r>
              <a:r>
                <a:rPr lang="id-ID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tabel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0,632.</a:t>
              </a:r>
            </a:p>
            <a:p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Hasil ini menunjukan bahwa angket instrumen nomer 1 dikatakan </a:t>
              </a:r>
              <a:r>
                <a:rPr lang="id-ID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valid</a:t>
              </a:r>
              <a: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br>
                <a:rPr lang="id-ID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endParaRPr lang="id-ID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id-ID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449034</xdr:colOff>
      <xdr:row>17</xdr:row>
      <xdr:rowOff>185737</xdr:rowOff>
    </xdr:from>
    <xdr:ext cx="4572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49034" y="3557587"/>
              <a:ext cx="4572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d-ID" sz="1100" i="1">
                            <a:latin typeface="Cambria Math"/>
                          </a:rPr>
                        </m:ctrlPr>
                      </m:sSubSupPr>
                      <m:e>
                        <m:r>
                          <a:rPr lang="id-ID" sz="1100" b="0" i="1">
                            <a:latin typeface="Cambria Math"/>
                          </a:rPr>
                          <m:t>𝑋</m:t>
                        </m:r>
                      </m:e>
                      <m:sub/>
                      <m:sup>
                        <m:r>
                          <a:rPr lang="id-ID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49034" y="3557587"/>
              <a:ext cx="4572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d-ID" sz="1100" b="0" i="0">
                  <a:latin typeface="Cambria Math"/>
                </a:rPr>
                <a:t>𝑋_^2</a:t>
              </a:r>
              <a:endParaRPr lang="id-ID" sz="1100"/>
            </a:p>
          </xdr:txBody>
        </xdr:sp>
      </mc:Fallback>
    </mc:AlternateContent>
    <xdr:clientData/>
  </xdr:oneCellAnchor>
  <xdr:twoCellAnchor>
    <xdr:from>
      <xdr:col>0</xdr:col>
      <xdr:colOff>473188</xdr:colOff>
      <xdr:row>21</xdr:row>
      <xdr:rowOff>4764</xdr:rowOff>
    </xdr:from>
    <xdr:to>
      <xdr:col>1</xdr:col>
      <xdr:colOff>15988</xdr:colOff>
      <xdr:row>22</xdr:row>
      <xdr:rowOff>4764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88" y="4176714"/>
          <a:ext cx="152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417059</xdr:colOff>
      <xdr:row>20</xdr:row>
      <xdr:rowOff>0</xdr:rowOff>
    </xdr:from>
    <xdr:to>
      <xdr:col>1</xdr:col>
      <xdr:colOff>83684</xdr:colOff>
      <xdr:row>21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059" y="3971925"/>
          <a:ext cx="2762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502103</xdr:colOff>
      <xdr:row>19</xdr:row>
      <xdr:rowOff>30956</xdr:rowOff>
    </xdr:from>
    <xdr:to>
      <xdr:col>1</xdr:col>
      <xdr:colOff>44903</xdr:colOff>
      <xdr:row>20</xdr:row>
      <xdr:rowOff>40481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03" y="3802856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273925</xdr:colOff>
      <xdr:row>21</xdr:row>
      <xdr:rowOff>164895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73925" y="433684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id-ID" sz="1100" b="0" i="1">
                            <a:latin typeface="Cambria Math"/>
                          </a:rPr>
                          <m:t>𝑟</m:t>
                        </m:r>
                      </m:e>
                      <m:sub>
                        <m:r>
                          <a:rPr lang="id-ID" sz="1100" b="0" i="1">
                            <a:latin typeface="Cambria Math"/>
                          </a:rPr>
                          <m:t>11</m:t>
                        </m:r>
                      </m:sub>
                    </m:sSub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73925" y="4336845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b="0" i="0">
                  <a:latin typeface="Cambria Math"/>
                </a:rPr>
                <a:t>𝑟_11</a:t>
              </a:r>
              <a:endParaRPr lang="id-ID" sz="1100"/>
            </a:p>
          </xdr:txBody>
        </xdr:sp>
      </mc:Fallback>
    </mc:AlternateContent>
    <xdr:clientData/>
  </xdr:oneCellAnchor>
  <xdr:twoCellAnchor>
    <xdr:from>
      <xdr:col>0</xdr:col>
      <xdr:colOff>371475</xdr:colOff>
      <xdr:row>15</xdr:row>
      <xdr:rowOff>152400</xdr:rowOff>
    </xdr:from>
    <xdr:to>
      <xdr:col>1</xdr:col>
      <xdr:colOff>353030</xdr:colOff>
      <xdr:row>17</xdr:row>
      <xdr:rowOff>54729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71475" y="3124200"/>
              <a:ext cx="591155" cy="3023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/>
                <a:t>∑</a:t>
              </a:r>
              <a14:m>
                <m:oMath xmlns:m="http://schemas.openxmlformats.org/officeDocument/2006/math">
                  <m:sSubSup>
                    <m:sSubSupPr>
                      <m:ctrlPr>
                        <a:rPr lang="id-ID" sz="1100" i="1">
                          <a:latin typeface="Cambria Math"/>
                        </a:rPr>
                      </m:ctrlPr>
                    </m:sSubSupPr>
                    <m:e>
                      <m:r>
                        <a:rPr lang="id-ID" sz="11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id-ID" sz="1100" b="0" i="1">
                          <a:latin typeface="Cambria Math"/>
                        </a:rPr>
                        <m:t>𝑏</m:t>
                      </m:r>
                    </m:sub>
                    <m:sup>
                      <m:r>
                        <a:rPr lang="id-ID" sz="1100" b="0" i="1">
                          <a:latin typeface="Cambria Math"/>
                        </a:rPr>
                        <m:t>2</m:t>
                      </m:r>
                    </m:sup>
                  </m:sSubSup>
                </m:oMath>
              </a14:m>
              <a:endParaRPr lang="id-ID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71475" y="3124200"/>
              <a:ext cx="591155" cy="3023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/>
                <a:t>∑</a:t>
              </a:r>
              <a:r>
                <a:rPr lang="id-ID" sz="1100" b="0" i="0">
                  <a:latin typeface="Cambria Math"/>
                </a:rPr>
                <a:t>𝑋_𝑏^2</a:t>
              </a:r>
              <a:endParaRPr lang="id-ID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13607</xdr:colOff>
      <xdr:row>44</xdr:row>
      <xdr:rowOff>176892</xdr:rowOff>
    </xdr:from>
    <xdr:ext cx="527114" cy="2836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687536" y="8885463"/>
              <a:ext cx="527114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200" b="1" i="1">
                            <a:latin typeface="Cambria Math"/>
                          </a:rPr>
                          <m:t>𝑿</m:t>
                        </m:r>
                      </m:e>
                      <m:sup>
                        <m:r>
                          <a:rPr lang="id-ID" sz="1200" b="1" i="1">
                            <a:latin typeface="Cambria Math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687536" y="8885463"/>
              <a:ext cx="527114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200" b="1" i="0">
                  <a:latin typeface="Cambria Math"/>
                </a:rPr>
                <a:t>𝑿^𝟐</a:t>
              </a:r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131114</xdr:colOff>
      <xdr:row>44</xdr:row>
      <xdr:rowOff>187651</xdr:rowOff>
    </xdr:from>
    <xdr:ext cx="527114" cy="2811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417364" y="8896222"/>
              <a:ext cx="527114" cy="2811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200" b="1" i="1">
                            <a:latin typeface="Cambria Math"/>
                          </a:rPr>
                          <m:t>𝒀</m:t>
                        </m:r>
                      </m:e>
                      <m:sup>
                        <m:r>
                          <a:rPr lang="id-ID" sz="1200" b="1" i="1">
                            <a:latin typeface="Cambria Math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417364" y="8896222"/>
              <a:ext cx="527114" cy="2811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200" b="1" i="0">
                  <a:latin typeface="Cambria Math"/>
                </a:rPr>
                <a:t>𝒀^𝟐</a:t>
              </a:r>
              <a:endParaRPr lang="id-ID" sz="1200" b="1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oneCellAnchor>
  <xdr:twoCellAnchor>
    <xdr:from>
      <xdr:col>10</xdr:col>
      <xdr:colOff>449035</xdr:colOff>
      <xdr:row>41</xdr:row>
      <xdr:rowOff>54428</xdr:rowOff>
    </xdr:from>
    <xdr:to>
      <xdr:col>19</xdr:col>
      <xdr:colOff>428625</xdr:colOff>
      <xdr:row>75</xdr:row>
      <xdr:rowOff>54427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6481535" y="8436428"/>
              <a:ext cx="5408840" cy="681037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Berdasarkan penghitungan maka pengujian validitas butir 1 sebagai berikut :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N	= 30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	= 120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∑Y	= 2073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∑XY	= 8357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</a:t>
              </a:r>
              <a:r>
                <a:rPr lang="id-ID" sz="1200" baseline="30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2	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498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∑Y</a:t>
              </a:r>
              <a:r>
                <a:rPr lang="id-ID" sz="1200" baseline="30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2	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144445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Rumus Product Moment 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𝑋𝑌</m:t>
                            </m:r>
                          </m:e>
                        </m:d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</m:t>
                            </m:r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d-ID" sz="12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)−(</m:t>
                            </m:r>
                            <m:r>
                              <a:rPr lang="id-ID" sz="1100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∑</m:t>
                            </m:r>
                            <m:r>
                              <m:rPr>
                                <m:sty m:val="p"/>
                              </m:rPr>
                              <a:rPr lang="id-ID" sz="1100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X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 {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∑</m:t>
                                </m:r>
                                <m:sSup>
                                  <m:sSupPr>
                                    <m:ctrlP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𝑌</m:t>
                                    </m:r>
                                  </m:e>
                                  <m:sup>
                                    <m:r>
                                      <a:rPr lang="id-ID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d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−(∑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𝑌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83</m:t>
                            </m:r>
                            <m:r>
                              <a:rPr lang="id-ID" sz="12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57</m:t>
                            </m:r>
                          </m:e>
                        </m:d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120</m:t>
                            </m:r>
                          </m:e>
                        </m:d>
                        <m:d>
                          <m:dPr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20</m:t>
                            </m:r>
                            <m:r>
                              <a:rPr lang="id-ID" sz="12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73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{30</m:t>
                            </m:r>
                            <m:r>
                              <a:rPr lang="id-ID" sz="12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498)−(120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 {30</m:t>
                            </m:r>
                            <m:d>
                              <m:d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144</m:t>
                                </m:r>
                                <m:r>
                                  <a:rPr lang="id-ID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445</m:t>
                                </m:r>
                              </m:e>
                            </m:d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−(20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73</m:t>
                            </m:r>
                            <m:sSup>
                              <m:sSupPr>
                                <m:ctrlP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d-ID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50710</m:t>
                        </m:r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−24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876</m:t>
                        </m:r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{14940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−14400} {4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333350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−42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97329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950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{540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 {3</m:t>
                            </m:r>
                            <m:r>
                              <a:rPr lang="id-ID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6021</m:t>
                            </m:r>
                            <m:r>
                              <a:rPr lang="id-ID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}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95</m:t>
                        </m:r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d-ID" sz="12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1945134</m:t>
                            </m:r>
                            <m:r>
                              <a:rPr lang="id-ID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0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950</m:t>
                        </m:r>
                      </m:num>
                      <m:den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id-ID" sz="1200" b="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0,367</m:t>
                        </m:r>
                      </m:den>
                    </m:f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id-ID" sz="12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𝑥𝑦</m:t>
                        </m:r>
                      </m:sub>
                    </m:sSub>
                    <m:r>
                      <a:rPr lang="id-ID" sz="12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=0,4</m:t>
                    </m:r>
                    <m:r>
                      <a:rPr lang="id-ID" sz="1200" b="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42</m:t>
                    </m:r>
                  </m:oMath>
                </m:oMathPara>
              </a14:m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 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Dari hasil perhitungan diperoleh r 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hitung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0,442 dan r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tabel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0,361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Kesimpulan r 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hitung 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0,442&gt; r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tabel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0,361.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Hasil ini menunjukan bahwa angket instrumen nomer 1 dikatakan </a:t>
              </a:r>
              <a:r>
                <a:rPr lang="id-ID" sz="12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valid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id-ID" sz="1200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6481535" y="8436428"/>
              <a:ext cx="5408840" cy="681037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Berdasarkan penghitungan maka pengujian validitas butir 1 sebagai berikut :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N	= 30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	= 120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∑Y	= 2073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∑XY	= 8357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∑X</a:t>
              </a:r>
              <a:r>
                <a:rPr lang="id-ID" sz="1200" baseline="30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2	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498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∑Y</a:t>
              </a:r>
              <a:r>
                <a:rPr lang="id-ID" sz="1200" baseline="30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2	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144445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Rumus Product Moment :</a:t>
              </a:r>
            </a:p>
            <a:p>
              <a:pPr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𝑟_𝑥𝑦=(𝑛(∑𝑋𝑌)−(∑𝑋)(∑𝑌))/√({𝑛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∑𝑋^2)−(∑X)^2} {𝑛(∑𝑌^2 )−(∑𝑌)^2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𝑟_𝑥𝑦=(30(83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57)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−(120)(20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73))/√(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{30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498)−(120)^2} {30(144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445)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−(20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73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)^2}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𝑟_𝑥𝑦=(2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50710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−24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876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0)/√({14940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−14400} {4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333350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−42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97329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𝑟_𝑥𝑦=1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950/√(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{540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 {3</a:t>
              </a:r>
              <a:r>
                <a:rPr lang="id-ID" sz="11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6021</a:t>
              </a:r>
              <a:r>
                <a:rPr lang="id-ID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}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𝑟_𝑥𝑦=1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95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0/√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1945134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𝑟_𝑥𝑦=1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950/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0,367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𝑟_𝑥𝑦=0,4</a:t>
              </a:r>
              <a:r>
                <a:rPr lang="id-ID" sz="1200" b="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42</a:t>
              </a:r>
              <a:endParaRPr lang="id-ID" sz="12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l"/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 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Dari hasil perhitungan diperoleh r 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hitung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0,442 dan r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tabel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0,361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Kesimpulan r 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hitung 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= 0,442&gt; r</a:t>
              </a:r>
              <a:r>
                <a:rPr lang="id-ID" sz="1200" baseline="-250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tabel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= 0,361.</a:t>
              </a:r>
            </a:p>
            <a:p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Hasil ini menunjukan bahwa angket instrumen nomer 1 dikatakan </a:t>
              </a:r>
              <a:r>
                <a:rPr lang="id-ID" sz="12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valid</a:t>
              </a:r>
              <a:r>
                <a:rPr lang="id-ID" sz="12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id-ID" sz="1200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466152</xdr:colOff>
      <xdr:row>35</xdr:row>
      <xdr:rowOff>179917</xdr:rowOff>
    </xdr:from>
    <xdr:ext cx="457200" cy="2836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66152" y="7119560"/>
              <a:ext cx="457200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d-ID" sz="1200" i="1">
                            <a:latin typeface="Cambria Math"/>
                          </a:rPr>
                        </m:ctrlPr>
                      </m:sSubSupPr>
                      <m:e>
                        <m:r>
                          <a:rPr lang="id-ID" sz="1200" b="0" i="1">
                            <a:latin typeface="Cambria Math"/>
                          </a:rPr>
                          <m:t>𝑋</m:t>
                        </m:r>
                      </m:e>
                      <m:sub/>
                      <m:sup>
                        <m:r>
                          <a:rPr lang="id-ID" sz="12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id-ID" sz="1200">
                <a:latin typeface="Arial" pitchFamily="34" charset="0"/>
                <a:cs typeface="Arial" pitchFamily="34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66152" y="7119560"/>
              <a:ext cx="457200" cy="283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d-ID" sz="1200" b="0" i="0">
                  <a:latin typeface="Cambria Math"/>
                </a:rPr>
                <a:t>𝑋_^2</a:t>
              </a:r>
              <a:endParaRPr lang="id-ID" sz="1200">
                <a:latin typeface="Arial" pitchFamily="34" charset="0"/>
                <a:cs typeface="Arial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481838</xdr:colOff>
      <xdr:row>39</xdr:row>
      <xdr:rowOff>30215</xdr:rowOff>
    </xdr:from>
    <xdr:to>
      <xdr:col>1</xdr:col>
      <xdr:colOff>20405</xdr:colOff>
      <xdr:row>40</xdr:row>
      <xdr:rowOff>30215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38" y="7660798"/>
          <a:ext cx="152400" cy="20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441584</xdr:colOff>
      <xdr:row>37</xdr:row>
      <xdr:rowOff>196901</xdr:rowOff>
    </xdr:from>
    <xdr:to>
      <xdr:col>1</xdr:col>
      <xdr:colOff>103976</xdr:colOff>
      <xdr:row>39</xdr:row>
      <xdr:rowOff>14868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84" y="7425318"/>
          <a:ext cx="276225" cy="220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531919</xdr:colOff>
      <xdr:row>37</xdr:row>
      <xdr:rowOff>7724</xdr:rowOff>
    </xdr:from>
    <xdr:to>
      <xdr:col>1</xdr:col>
      <xdr:colOff>70486</xdr:colOff>
      <xdr:row>38</xdr:row>
      <xdr:rowOff>17249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19" y="7236141"/>
          <a:ext cx="152400" cy="21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370416</xdr:colOff>
      <xdr:row>39</xdr:row>
      <xdr:rowOff>150131</xdr:rowOff>
    </xdr:from>
    <xdr:ext cx="527114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370416" y="7780714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d-ID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id-ID" sz="1100" b="0" i="1">
                            <a:latin typeface="Cambria Math"/>
                          </a:rPr>
                          <m:t>𝑟</m:t>
                        </m:r>
                      </m:e>
                      <m:sub>
                        <m:r>
                          <a:rPr lang="id-ID" sz="1100" b="0" i="1">
                            <a:latin typeface="Cambria Math"/>
                          </a:rPr>
                          <m:t>11</m:t>
                        </m:r>
                      </m:sub>
                    </m:sSub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70416" y="7780714"/>
              <a:ext cx="527114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b="0" i="0">
                  <a:latin typeface="Cambria Math"/>
                </a:rPr>
                <a:t>𝑟_11</a:t>
              </a:r>
              <a:endParaRPr lang="id-ID" sz="1100"/>
            </a:p>
          </xdr:txBody>
        </xdr:sp>
      </mc:Fallback>
    </mc:AlternateContent>
    <xdr:clientData/>
  </xdr:oneCellAnchor>
  <xdr:twoCellAnchor>
    <xdr:from>
      <xdr:col>0</xdr:col>
      <xdr:colOff>402165</xdr:colOff>
      <xdr:row>33</xdr:row>
      <xdr:rowOff>169335</xdr:rowOff>
    </xdr:from>
    <xdr:to>
      <xdr:col>1</xdr:col>
      <xdr:colOff>380999</xdr:colOff>
      <xdr:row>35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402165" y="6815668"/>
              <a:ext cx="592667" cy="29633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/>
                <a:t>∑</a:t>
              </a:r>
              <a14:m>
                <m:oMath xmlns:m="http://schemas.openxmlformats.org/officeDocument/2006/math">
                  <m:sSubSup>
                    <m:sSubSupPr>
                      <m:ctrlPr>
                        <a:rPr lang="id-ID" sz="1100" i="1">
                          <a:latin typeface="Cambria Math"/>
                        </a:rPr>
                      </m:ctrlPr>
                    </m:sSubSupPr>
                    <m:e>
                      <m:r>
                        <a:rPr lang="id-ID" sz="11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id-ID" sz="1100" b="0" i="1">
                          <a:latin typeface="Cambria Math"/>
                        </a:rPr>
                        <m:t>𝑏</m:t>
                      </m:r>
                    </m:sub>
                    <m:sup>
                      <m:r>
                        <a:rPr lang="id-ID" sz="1100" b="0" i="1">
                          <a:latin typeface="Cambria Math"/>
                        </a:rPr>
                        <m:t>2</m:t>
                      </m:r>
                    </m:sup>
                  </m:sSubSup>
                </m:oMath>
              </a14:m>
              <a:endParaRPr lang="id-ID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02165" y="6815668"/>
              <a:ext cx="592667" cy="29633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d-ID" sz="1100"/>
                <a:t>∑</a:t>
              </a:r>
              <a:r>
                <a:rPr lang="id-ID" sz="1100" b="0" i="0">
                  <a:latin typeface="Cambria Math"/>
                </a:rPr>
                <a:t>𝑋_𝑏^2</a:t>
              </a:r>
              <a:endParaRPr lang="id-ID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14" zoomScale="80" zoomScaleNormal="80" workbookViewId="0">
      <selection activeCell="I30" sqref="I30"/>
    </sheetView>
  </sheetViews>
  <sheetFormatPr defaultRowHeight="15"/>
  <cols>
    <col min="7" max="7" width="9.140625" customWidth="1"/>
  </cols>
  <sheetData>
    <row r="1" spans="1:21" s="30" customFormat="1"/>
    <row r="2" spans="1:21" s="30" customFormat="1"/>
    <row r="3" spans="1:21" s="30" customFormat="1"/>
    <row r="4" spans="1:21" s="30" customFormat="1"/>
    <row r="5" spans="1:21" s="30" customFormat="1"/>
    <row r="6" spans="1:21" ht="16.5" customHeight="1" thickBot="1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5.75" thickTop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5.75">
      <c r="A8" s="92" t="s">
        <v>1</v>
      </c>
      <c r="B8" s="95" t="s">
        <v>2</v>
      </c>
      <c r="C8" s="90" t="s">
        <v>3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89" t="s">
        <v>4</v>
      </c>
    </row>
    <row r="9" spans="1:21" ht="15.75">
      <c r="A9" s="92"/>
      <c r="B9" s="95"/>
      <c r="C9" s="31">
        <v>1</v>
      </c>
      <c r="D9" s="31">
        <v>2</v>
      </c>
      <c r="E9" s="31">
        <v>3</v>
      </c>
      <c r="F9" s="48">
        <v>4</v>
      </c>
      <c r="G9" s="31">
        <v>5</v>
      </c>
      <c r="H9" s="31">
        <v>6</v>
      </c>
      <c r="I9" s="31">
        <v>7</v>
      </c>
      <c r="J9" s="31">
        <v>8</v>
      </c>
      <c r="K9" s="31">
        <v>9</v>
      </c>
      <c r="L9" s="31">
        <v>10</v>
      </c>
      <c r="M9" s="62">
        <v>11</v>
      </c>
      <c r="N9" s="31">
        <v>12</v>
      </c>
      <c r="O9" s="62">
        <v>13</v>
      </c>
      <c r="P9" s="31">
        <v>14</v>
      </c>
      <c r="Q9" s="31">
        <v>15</v>
      </c>
      <c r="R9" s="31">
        <v>16</v>
      </c>
      <c r="S9" s="62">
        <v>17</v>
      </c>
      <c r="T9" s="42">
        <v>18</v>
      </c>
      <c r="U9" s="89"/>
    </row>
    <row r="10" spans="1:21" ht="15.75">
      <c r="A10" s="45">
        <v>1</v>
      </c>
      <c r="B10" s="32" t="s">
        <v>50</v>
      </c>
      <c r="C10" s="33">
        <v>4</v>
      </c>
      <c r="D10" s="33">
        <v>3</v>
      </c>
      <c r="E10" s="33">
        <v>5</v>
      </c>
      <c r="F10" s="50">
        <v>4</v>
      </c>
      <c r="G10" s="33">
        <v>4</v>
      </c>
      <c r="H10" s="33">
        <v>4</v>
      </c>
      <c r="I10" s="33">
        <v>4</v>
      </c>
      <c r="J10" s="33">
        <v>3</v>
      </c>
      <c r="K10" s="33">
        <v>3</v>
      </c>
      <c r="L10" s="33">
        <v>4</v>
      </c>
      <c r="M10" s="63">
        <v>3</v>
      </c>
      <c r="N10" s="33">
        <v>5</v>
      </c>
      <c r="O10" s="63">
        <v>3</v>
      </c>
      <c r="P10" s="33">
        <v>4</v>
      </c>
      <c r="Q10" s="33">
        <v>3</v>
      </c>
      <c r="R10" s="33">
        <v>3</v>
      </c>
      <c r="S10" s="63">
        <v>2</v>
      </c>
      <c r="T10" s="43">
        <v>3</v>
      </c>
      <c r="U10" s="45">
        <f>SUM(C10:T10)</f>
        <v>64</v>
      </c>
    </row>
    <row r="11" spans="1:21" ht="15.75">
      <c r="A11" s="45">
        <v>2</v>
      </c>
      <c r="B11" s="32" t="s">
        <v>51</v>
      </c>
      <c r="C11" s="33">
        <v>3</v>
      </c>
      <c r="D11" s="33">
        <v>4</v>
      </c>
      <c r="E11" s="33">
        <v>4</v>
      </c>
      <c r="F11" s="50">
        <v>4</v>
      </c>
      <c r="G11" s="33">
        <v>4</v>
      </c>
      <c r="H11" s="33">
        <v>5</v>
      </c>
      <c r="I11" s="33">
        <v>3</v>
      </c>
      <c r="J11" s="33">
        <v>3</v>
      </c>
      <c r="K11" s="33">
        <v>4</v>
      </c>
      <c r="L11" s="33">
        <v>4</v>
      </c>
      <c r="M11" s="63">
        <v>3</v>
      </c>
      <c r="N11" s="33">
        <v>4</v>
      </c>
      <c r="O11" s="63">
        <v>3</v>
      </c>
      <c r="P11" s="33">
        <v>4</v>
      </c>
      <c r="Q11" s="33">
        <v>3</v>
      </c>
      <c r="R11" s="33">
        <v>3</v>
      </c>
      <c r="S11" s="63">
        <v>2</v>
      </c>
      <c r="T11" s="43">
        <v>3</v>
      </c>
      <c r="U11" s="45">
        <f t="shared" ref="U11:U19" si="0">SUM(C11:T11)</f>
        <v>63</v>
      </c>
    </row>
    <row r="12" spans="1:21" ht="15.75">
      <c r="A12" s="45">
        <v>3</v>
      </c>
      <c r="B12" s="32" t="s">
        <v>52</v>
      </c>
      <c r="C12" s="33">
        <v>4</v>
      </c>
      <c r="D12" s="33">
        <v>4</v>
      </c>
      <c r="E12" s="33">
        <v>3</v>
      </c>
      <c r="F12" s="50">
        <v>3</v>
      </c>
      <c r="G12" s="33">
        <v>4</v>
      </c>
      <c r="H12" s="33">
        <v>5</v>
      </c>
      <c r="I12" s="33">
        <v>3</v>
      </c>
      <c r="J12" s="33">
        <v>3</v>
      </c>
      <c r="K12" s="33">
        <v>3</v>
      </c>
      <c r="L12" s="33">
        <v>4</v>
      </c>
      <c r="M12" s="63">
        <v>3</v>
      </c>
      <c r="N12" s="33">
        <v>3</v>
      </c>
      <c r="O12" s="63">
        <v>3</v>
      </c>
      <c r="P12" s="33">
        <v>5</v>
      </c>
      <c r="Q12" s="33">
        <v>4</v>
      </c>
      <c r="R12" s="33">
        <v>2</v>
      </c>
      <c r="S12" s="63">
        <v>3</v>
      </c>
      <c r="T12" s="43">
        <v>3</v>
      </c>
      <c r="U12" s="45">
        <f t="shared" si="0"/>
        <v>62</v>
      </c>
    </row>
    <row r="13" spans="1:21" ht="15.75">
      <c r="A13" s="45">
        <v>4</v>
      </c>
      <c r="B13" s="32" t="s">
        <v>53</v>
      </c>
      <c r="C13" s="33">
        <v>3</v>
      </c>
      <c r="D13" s="33">
        <v>1</v>
      </c>
      <c r="E13" s="33">
        <v>3</v>
      </c>
      <c r="F13" s="50">
        <v>3</v>
      </c>
      <c r="G13" s="33">
        <v>3</v>
      </c>
      <c r="H13" s="33">
        <v>4</v>
      </c>
      <c r="I13" s="33">
        <v>2</v>
      </c>
      <c r="J13" s="33">
        <v>2</v>
      </c>
      <c r="K13" s="33">
        <v>2</v>
      </c>
      <c r="L13" s="33">
        <v>2</v>
      </c>
      <c r="M13" s="63">
        <v>1</v>
      </c>
      <c r="N13" s="33">
        <v>2</v>
      </c>
      <c r="O13" s="63">
        <v>2</v>
      </c>
      <c r="P13" s="33">
        <v>2</v>
      </c>
      <c r="Q13" s="33">
        <v>2</v>
      </c>
      <c r="R13" s="33">
        <v>1</v>
      </c>
      <c r="S13" s="63">
        <v>2</v>
      </c>
      <c r="T13" s="43">
        <v>2</v>
      </c>
      <c r="U13" s="45">
        <f t="shared" si="0"/>
        <v>39</v>
      </c>
    </row>
    <row r="14" spans="1:21" ht="15.75">
      <c r="A14" s="45">
        <v>5</v>
      </c>
      <c r="B14" s="32" t="s">
        <v>54</v>
      </c>
      <c r="C14" s="33">
        <v>3</v>
      </c>
      <c r="D14" s="33">
        <v>1</v>
      </c>
      <c r="E14" s="33">
        <v>2</v>
      </c>
      <c r="F14" s="50">
        <v>2</v>
      </c>
      <c r="G14" s="33">
        <v>3</v>
      </c>
      <c r="H14" s="33">
        <v>4</v>
      </c>
      <c r="I14" s="33">
        <v>2</v>
      </c>
      <c r="J14" s="33">
        <v>2</v>
      </c>
      <c r="K14" s="33">
        <v>2</v>
      </c>
      <c r="L14" s="33">
        <v>2</v>
      </c>
      <c r="M14" s="63">
        <v>1</v>
      </c>
      <c r="N14" s="33">
        <v>2</v>
      </c>
      <c r="O14" s="63">
        <v>2</v>
      </c>
      <c r="P14" s="33">
        <v>2</v>
      </c>
      <c r="Q14" s="33">
        <v>2</v>
      </c>
      <c r="R14" s="33">
        <v>1</v>
      </c>
      <c r="S14" s="63">
        <v>2</v>
      </c>
      <c r="T14" s="43">
        <v>2</v>
      </c>
      <c r="U14" s="45">
        <f t="shared" si="0"/>
        <v>37</v>
      </c>
    </row>
    <row r="15" spans="1:21" ht="15.75">
      <c r="A15" s="45">
        <v>6</v>
      </c>
      <c r="B15" s="32" t="s">
        <v>23</v>
      </c>
      <c r="C15" s="33">
        <v>4</v>
      </c>
      <c r="D15" s="33">
        <v>3</v>
      </c>
      <c r="E15" s="33">
        <v>3</v>
      </c>
      <c r="F15" s="50">
        <v>3</v>
      </c>
      <c r="G15" s="33">
        <v>4</v>
      </c>
      <c r="H15" s="33">
        <v>4</v>
      </c>
      <c r="I15" s="33">
        <v>2</v>
      </c>
      <c r="J15" s="33">
        <v>3</v>
      </c>
      <c r="K15" s="33">
        <v>3</v>
      </c>
      <c r="L15" s="33">
        <v>2</v>
      </c>
      <c r="M15" s="63">
        <v>2</v>
      </c>
      <c r="N15" s="33">
        <v>5</v>
      </c>
      <c r="O15" s="63">
        <v>3</v>
      </c>
      <c r="P15" s="33">
        <v>4</v>
      </c>
      <c r="Q15" s="33">
        <v>3</v>
      </c>
      <c r="R15" s="33">
        <v>3</v>
      </c>
      <c r="S15" s="63">
        <v>3</v>
      </c>
      <c r="T15" s="43">
        <v>3</v>
      </c>
      <c r="U15" s="45">
        <f t="shared" si="0"/>
        <v>57</v>
      </c>
    </row>
    <row r="16" spans="1:21" ht="15.75">
      <c r="A16" s="45">
        <v>7</v>
      </c>
      <c r="B16" s="32" t="s">
        <v>55</v>
      </c>
      <c r="C16" s="33">
        <v>3</v>
      </c>
      <c r="D16" s="33">
        <v>3</v>
      </c>
      <c r="E16" s="33">
        <v>3</v>
      </c>
      <c r="F16" s="50">
        <v>2</v>
      </c>
      <c r="G16" s="33">
        <v>3</v>
      </c>
      <c r="H16" s="33">
        <v>4</v>
      </c>
      <c r="I16" s="33">
        <v>3</v>
      </c>
      <c r="J16" s="33">
        <v>2</v>
      </c>
      <c r="K16" s="33">
        <v>3</v>
      </c>
      <c r="L16" s="33">
        <v>2</v>
      </c>
      <c r="M16" s="63">
        <v>3</v>
      </c>
      <c r="N16" s="33">
        <v>4</v>
      </c>
      <c r="O16" s="63">
        <v>2</v>
      </c>
      <c r="P16" s="33">
        <v>3</v>
      </c>
      <c r="Q16" s="33">
        <v>3</v>
      </c>
      <c r="R16" s="33">
        <v>2</v>
      </c>
      <c r="S16" s="63">
        <v>2</v>
      </c>
      <c r="T16" s="43">
        <v>2</v>
      </c>
      <c r="U16" s="45">
        <f t="shared" si="0"/>
        <v>49</v>
      </c>
    </row>
    <row r="17" spans="1:21" ht="15.75">
      <c r="A17" s="45">
        <v>8</v>
      </c>
      <c r="B17" s="32" t="s">
        <v>56</v>
      </c>
      <c r="C17" s="33">
        <v>4</v>
      </c>
      <c r="D17" s="33">
        <v>3</v>
      </c>
      <c r="E17" s="33">
        <v>5</v>
      </c>
      <c r="F17" s="50">
        <v>2</v>
      </c>
      <c r="G17" s="33">
        <v>3</v>
      </c>
      <c r="H17" s="33">
        <v>4</v>
      </c>
      <c r="I17" s="33">
        <v>3</v>
      </c>
      <c r="J17" s="33">
        <v>3</v>
      </c>
      <c r="K17" s="33">
        <v>2</v>
      </c>
      <c r="L17" s="33">
        <v>4</v>
      </c>
      <c r="M17" s="63">
        <v>4</v>
      </c>
      <c r="N17" s="33">
        <v>4</v>
      </c>
      <c r="O17" s="63">
        <v>3</v>
      </c>
      <c r="P17" s="33">
        <v>3</v>
      </c>
      <c r="Q17" s="33">
        <v>2</v>
      </c>
      <c r="R17" s="33">
        <v>2</v>
      </c>
      <c r="S17" s="63">
        <v>2</v>
      </c>
      <c r="T17" s="43">
        <v>2</v>
      </c>
      <c r="U17" s="45">
        <f t="shared" si="0"/>
        <v>55</v>
      </c>
    </row>
    <row r="18" spans="1:21" ht="15.75">
      <c r="A18" s="45">
        <v>9</v>
      </c>
      <c r="B18" s="32" t="s">
        <v>57</v>
      </c>
      <c r="C18" s="33">
        <v>3</v>
      </c>
      <c r="D18" s="33">
        <v>2</v>
      </c>
      <c r="E18" s="33">
        <v>2</v>
      </c>
      <c r="F18" s="50">
        <v>2</v>
      </c>
      <c r="G18" s="33">
        <v>3</v>
      </c>
      <c r="H18" s="33">
        <v>3</v>
      </c>
      <c r="I18" s="33">
        <v>2</v>
      </c>
      <c r="J18" s="33">
        <v>2</v>
      </c>
      <c r="K18" s="33">
        <v>1</v>
      </c>
      <c r="L18" s="33">
        <v>2</v>
      </c>
      <c r="M18" s="63">
        <v>3</v>
      </c>
      <c r="N18" s="33">
        <v>2</v>
      </c>
      <c r="O18" s="63">
        <v>3</v>
      </c>
      <c r="P18" s="33">
        <v>2</v>
      </c>
      <c r="Q18" s="33">
        <v>2</v>
      </c>
      <c r="R18" s="33">
        <v>1</v>
      </c>
      <c r="S18" s="63">
        <v>1</v>
      </c>
      <c r="T18" s="43">
        <v>2</v>
      </c>
      <c r="U18" s="45">
        <f t="shared" si="0"/>
        <v>38</v>
      </c>
    </row>
    <row r="19" spans="1:21" ht="15.75">
      <c r="A19" s="45">
        <v>10</v>
      </c>
      <c r="B19" s="32" t="s">
        <v>58</v>
      </c>
      <c r="C19" s="39">
        <v>3</v>
      </c>
      <c r="D19" s="39">
        <v>2</v>
      </c>
      <c r="E19" s="39">
        <v>2</v>
      </c>
      <c r="F19" s="51">
        <v>2</v>
      </c>
      <c r="G19" s="39">
        <v>3</v>
      </c>
      <c r="H19" s="39">
        <v>3</v>
      </c>
      <c r="I19" s="39">
        <v>1</v>
      </c>
      <c r="J19" s="39">
        <v>2</v>
      </c>
      <c r="K19" s="39">
        <v>2</v>
      </c>
      <c r="L19" s="39">
        <v>3</v>
      </c>
      <c r="M19" s="64">
        <v>3</v>
      </c>
      <c r="N19" s="39">
        <v>2</v>
      </c>
      <c r="O19" s="64">
        <v>3</v>
      </c>
      <c r="P19" s="39">
        <v>2</v>
      </c>
      <c r="Q19" s="39">
        <v>2</v>
      </c>
      <c r="R19" s="39">
        <v>1</v>
      </c>
      <c r="S19" s="64">
        <v>2</v>
      </c>
      <c r="T19" s="44">
        <v>2</v>
      </c>
      <c r="U19" s="45">
        <f t="shared" si="0"/>
        <v>40</v>
      </c>
    </row>
    <row r="20" spans="1:21" ht="15.75">
      <c r="A20" s="93" t="s">
        <v>35</v>
      </c>
      <c r="B20" s="94"/>
      <c r="C20" s="40">
        <f>CORREL(C10:C19,$U$10:$U$19)</f>
        <v>0.70321131299386852</v>
      </c>
      <c r="D20" s="40">
        <f t="shared" ref="D20:T20" si="1">CORREL(D10:D19,$U$10:$U$19)</f>
        <v>0.89650051391937746</v>
      </c>
      <c r="E20" s="40">
        <f t="shared" si="1"/>
        <v>0.74868767926471902</v>
      </c>
      <c r="F20" s="40">
        <f t="shared" si="1"/>
        <v>0.71737605312366792</v>
      </c>
      <c r="G20" s="40">
        <f t="shared" si="1"/>
        <v>0.85776324991559783</v>
      </c>
      <c r="H20" s="40">
        <f t="shared" si="1"/>
        <v>0.70332806644079948</v>
      </c>
      <c r="I20" s="40">
        <f t="shared" si="1"/>
        <v>0.76303905005087636</v>
      </c>
      <c r="J20" s="40">
        <f t="shared" si="1"/>
        <v>0.92750479133176966</v>
      </c>
      <c r="K20" s="40">
        <f t="shared" si="1"/>
        <v>0.79825623697630144</v>
      </c>
      <c r="L20" s="40">
        <f t="shared" si="1"/>
        <v>0.74639379153624319</v>
      </c>
      <c r="M20" s="59">
        <f t="shared" si="1"/>
        <v>0.49153833695989751</v>
      </c>
      <c r="N20" s="40">
        <f t="shared" si="1"/>
        <v>0.82732830572199145</v>
      </c>
      <c r="O20" s="59">
        <f t="shared" si="1"/>
        <v>0.54110522808190409</v>
      </c>
      <c r="P20" s="40">
        <f t="shared" si="1"/>
        <v>0.93915352416647835</v>
      </c>
      <c r="Q20" s="40">
        <f t="shared" si="1"/>
        <v>0.77903396090954546</v>
      </c>
      <c r="R20" s="40">
        <f t="shared" si="1"/>
        <v>0.91605508427217586</v>
      </c>
      <c r="S20" s="59">
        <f t="shared" si="1"/>
        <v>0.53778974144367131</v>
      </c>
      <c r="T20" s="40">
        <f t="shared" si="1"/>
        <v>0.85776324991559783</v>
      </c>
      <c r="U20" s="45">
        <f>SUM(U10:U19)</f>
        <v>504</v>
      </c>
    </row>
    <row r="21" spans="1:21" ht="15.75">
      <c r="A21" s="93" t="s">
        <v>36</v>
      </c>
      <c r="B21" s="94"/>
      <c r="C21" s="41">
        <v>0.63200000000000001</v>
      </c>
      <c r="D21" s="41">
        <v>0.63200000000000001</v>
      </c>
      <c r="E21" s="41">
        <v>0.63200000000000001</v>
      </c>
      <c r="F21" s="41">
        <v>0.63200000000000001</v>
      </c>
      <c r="G21" s="41">
        <v>0.63200000000000001</v>
      </c>
      <c r="H21" s="41">
        <v>0.63200000000000001</v>
      </c>
      <c r="I21" s="41">
        <v>0.63200000000000001</v>
      </c>
      <c r="J21" s="41">
        <v>0.63200000000000001</v>
      </c>
      <c r="K21" s="41">
        <v>0.63200000000000001</v>
      </c>
      <c r="L21" s="41">
        <v>0.63200000000000001</v>
      </c>
      <c r="M21" s="60">
        <v>0.63200000000000001</v>
      </c>
      <c r="N21" s="41">
        <v>0.63200000000000001</v>
      </c>
      <c r="O21" s="60">
        <v>0.63200000000000001</v>
      </c>
      <c r="P21" s="41">
        <v>0.63200000000000001</v>
      </c>
      <c r="Q21" s="41">
        <v>0.63200000000000001</v>
      </c>
      <c r="R21" s="41">
        <v>0.63200000000000001</v>
      </c>
      <c r="S21" s="60">
        <v>0.63200000000000001</v>
      </c>
      <c r="T21" s="41">
        <v>0.63200000000000001</v>
      </c>
      <c r="U21" s="46"/>
    </row>
    <row r="22" spans="1:21" ht="15.75">
      <c r="A22" s="93" t="s">
        <v>37</v>
      </c>
      <c r="B22" s="94"/>
      <c r="C22" s="34" t="str">
        <f>IF(C20&gt;C21,"valid","drop")</f>
        <v>valid</v>
      </c>
      <c r="D22" s="34" t="str">
        <f t="shared" ref="D22:G22" si="2">IF(D20&gt;D21,"valid","drop")</f>
        <v>valid</v>
      </c>
      <c r="E22" s="34" t="str">
        <f t="shared" si="2"/>
        <v>valid</v>
      </c>
      <c r="F22" s="52" t="str">
        <f t="shared" si="2"/>
        <v>valid</v>
      </c>
      <c r="G22" s="34" t="str">
        <f t="shared" si="2"/>
        <v>valid</v>
      </c>
      <c r="H22" s="34" t="str">
        <f>IF(H20&gt;H21,"valid","drop")</f>
        <v>valid</v>
      </c>
      <c r="I22" s="34" t="str">
        <f t="shared" ref="I22:T22" si="3">IF(I20&gt;I21,"valid","drop")</f>
        <v>valid</v>
      </c>
      <c r="J22" s="34" t="str">
        <f t="shared" si="3"/>
        <v>valid</v>
      </c>
      <c r="K22" s="34" t="str">
        <f t="shared" si="3"/>
        <v>valid</v>
      </c>
      <c r="L22" s="34" t="str">
        <f t="shared" si="3"/>
        <v>valid</v>
      </c>
      <c r="M22" s="61" t="str">
        <f t="shared" si="3"/>
        <v>drop</v>
      </c>
      <c r="N22" s="34" t="str">
        <f t="shared" si="3"/>
        <v>valid</v>
      </c>
      <c r="O22" s="61" t="str">
        <f t="shared" si="3"/>
        <v>drop</v>
      </c>
      <c r="P22" s="34" t="str">
        <f t="shared" si="3"/>
        <v>valid</v>
      </c>
      <c r="Q22" s="34" t="str">
        <f t="shared" si="3"/>
        <v>valid</v>
      </c>
      <c r="R22" s="34" t="str">
        <f t="shared" si="3"/>
        <v>valid</v>
      </c>
      <c r="S22" s="61" t="str">
        <f t="shared" si="3"/>
        <v>drop</v>
      </c>
      <c r="T22" s="34" t="str">
        <f t="shared" si="3"/>
        <v>valid</v>
      </c>
      <c r="U22" s="47"/>
    </row>
    <row r="24" spans="1:21" s="30" customFormat="1"/>
    <row r="25" spans="1:21" s="30" customFormat="1"/>
    <row r="26" spans="1:21" s="30" customFormat="1"/>
    <row r="27" spans="1:21" s="30" customFormat="1"/>
    <row r="29" spans="1:21" ht="15.75">
      <c r="A29" s="87" t="s">
        <v>38</v>
      </c>
      <c r="B29" s="87"/>
      <c r="C29" s="87"/>
      <c r="D29" s="87"/>
      <c r="E29" s="87"/>
      <c r="F29" s="87"/>
      <c r="G29" s="87"/>
      <c r="H29" s="87"/>
    </row>
    <row r="30" spans="1:21" ht="15.75">
      <c r="A30" s="87" t="s">
        <v>59</v>
      </c>
      <c r="B30" s="87"/>
      <c r="C30" s="87"/>
      <c r="D30" s="87"/>
      <c r="E30" s="87"/>
      <c r="F30" s="87"/>
      <c r="G30" s="87"/>
      <c r="H30" s="87"/>
    </row>
    <row r="31" spans="1:21" ht="15.75">
      <c r="B31" s="38"/>
      <c r="C31" s="38"/>
      <c r="D31" s="38"/>
      <c r="E31" s="38"/>
      <c r="F31" s="38"/>
      <c r="G31" s="38"/>
    </row>
    <row r="32" spans="1:21" ht="15.75">
      <c r="B32" s="34" t="s">
        <v>44</v>
      </c>
      <c r="C32" s="37" t="s">
        <v>40</v>
      </c>
      <c r="D32" s="37" t="s">
        <v>41</v>
      </c>
      <c r="E32" s="34" t="s">
        <v>42</v>
      </c>
      <c r="F32" s="34"/>
      <c r="G32" s="34"/>
    </row>
    <row r="33" spans="2:7" ht="15.75">
      <c r="B33" s="70" t="s">
        <v>50</v>
      </c>
      <c r="C33" s="36">
        <v>4</v>
      </c>
      <c r="D33" s="45">
        <v>64</v>
      </c>
      <c r="E33" s="36">
        <f t="shared" ref="E33:E42" si="4">C33*D33</f>
        <v>256</v>
      </c>
      <c r="F33" s="36">
        <f t="shared" ref="F33:G42" si="5">C33*C33</f>
        <v>16</v>
      </c>
      <c r="G33" s="36">
        <f t="shared" si="5"/>
        <v>4096</v>
      </c>
    </row>
    <row r="34" spans="2:7" ht="15.75">
      <c r="B34" s="70" t="s">
        <v>51</v>
      </c>
      <c r="C34" s="36">
        <v>3</v>
      </c>
      <c r="D34" s="45">
        <v>63</v>
      </c>
      <c r="E34" s="36">
        <f t="shared" si="4"/>
        <v>189</v>
      </c>
      <c r="F34" s="36">
        <f t="shared" si="5"/>
        <v>9</v>
      </c>
      <c r="G34" s="36">
        <f t="shared" si="5"/>
        <v>3969</v>
      </c>
    </row>
    <row r="35" spans="2:7" ht="15.75">
      <c r="B35" s="70" t="s">
        <v>52</v>
      </c>
      <c r="C35" s="36">
        <v>4</v>
      </c>
      <c r="D35" s="45">
        <v>62</v>
      </c>
      <c r="E35" s="36">
        <f t="shared" si="4"/>
        <v>248</v>
      </c>
      <c r="F35" s="36">
        <f t="shared" si="5"/>
        <v>16</v>
      </c>
      <c r="G35" s="36">
        <f t="shared" si="5"/>
        <v>3844</v>
      </c>
    </row>
    <row r="36" spans="2:7" ht="15.75">
      <c r="B36" s="70" t="s">
        <v>53</v>
      </c>
      <c r="C36" s="36">
        <v>3</v>
      </c>
      <c r="D36" s="45">
        <v>39</v>
      </c>
      <c r="E36" s="36">
        <f t="shared" si="4"/>
        <v>117</v>
      </c>
      <c r="F36" s="36">
        <f t="shared" si="5"/>
        <v>9</v>
      </c>
      <c r="G36" s="36">
        <f t="shared" si="5"/>
        <v>1521</v>
      </c>
    </row>
    <row r="37" spans="2:7" ht="15.75">
      <c r="B37" s="70" t="s">
        <v>54</v>
      </c>
      <c r="C37" s="36">
        <v>3</v>
      </c>
      <c r="D37" s="45">
        <v>37</v>
      </c>
      <c r="E37" s="36">
        <f t="shared" si="4"/>
        <v>111</v>
      </c>
      <c r="F37" s="36">
        <f t="shared" si="5"/>
        <v>9</v>
      </c>
      <c r="G37" s="36">
        <f t="shared" si="5"/>
        <v>1369</v>
      </c>
    </row>
    <row r="38" spans="2:7" ht="15.75">
      <c r="B38" s="70" t="s">
        <v>23</v>
      </c>
      <c r="C38" s="36">
        <v>4</v>
      </c>
      <c r="D38" s="45">
        <v>57</v>
      </c>
      <c r="E38" s="36">
        <f t="shared" si="4"/>
        <v>228</v>
      </c>
      <c r="F38" s="36">
        <f t="shared" si="5"/>
        <v>16</v>
      </c>
      <c r="G38" s="36">
        <f t="shared" si="5"/>
        <v>3249</v>
      </c>
    </row>
    <row r="39" spans="2:7" ht="15.75">
      <c r="B39" s="70" t="s">
        <v>55</v>
      </c>
      <c r="C39" s="36">
        <v>3</v>
      </c>
      <c r="D39" s="45">
        <v>49</v>
      </c>
      <c r="E39" s="36">
        <f t="shared" si="4"/>
        <v>147</v>
      </c>
      <c r="F39" s="36">
        <f t="shared" si="5"/>
        <v>9</v>
      </c>
      <c r="G39" s="36">
        <f t="shared" si="5"/>
        <v>2401</v>
      </c>
    </row>
    <row r="40" spans="2:7" ht="15.75">
      <c r="B40" s="70" t="s">
        <v>56</v>
      </c>
      <c r="C40" s="36">
        <v>4</v>
      </c>
      <c r="D40" s="45">
        <v>55</v>
      </c>
      <c r="E40" s="36">
        <f t="shared" si="4"/>
        <v>220</v>
      </c>
      <c r="F40" s="36">
        <f t="shared" si="5"/>
        <v>16</v>
      </c>
      <c r="G40" s="36">
        <f t="shared" si="5"/>
        <v>3025</v>
      </c>
    </row>
    <row r="41" spans="2:7" ht="15.75">
      <c r="B41" s="70" t="s">
        <v>57</v>
      </c>
      <c r="C41" s="36">
        <v>3</v>
      </c>
      <c r="D41" s="45">
        <v>38</v>
      </c>
      <c r="E41" s="36">
        <f t="shared" si="4"/>
        <v>114</v>
      </c>
      <c r="F41" s="36">
        <f t="shared" si="5"/>
        <v>9</v>
      </c>
      <c r="G41" s="36">
        <f t="shared" si="5"/>
        <v>1444</v>
      </c>
    </row>
    <row r="42" spans="2:7" ht="15.75">
      <c r="B42" s="70" t="s">
        <v>58</v>
      </c>
      <c r="C42" s="36">
        <v>3</v>
      </c>
      <c r="D42" s="45">
        <v>40</v>
      </c>
      <c r="E42" s="36">
        <f t="shared" si="4"/>
        <v>120</v>
      </c>
      <c r="F42" s="36">
        <f t="shared" si="5"/>
        <v>9</v>
      </c>
      <c r="G42" s="36">
        <f t="shared" si="5"/>
        <v>1600</v>
      </c>
    </row>
    <row r="43" spans="2:7" ht="15.75">
      <c r="B43" s="35" t="s">
        <v>43</v>
      </c>
      <c r="C43" s="34">
        <f>SUM(C33:C42)</f>
        <v>34</v>
      </c>
      <c r="D43" s="34">
        <f>SUM(D33:D42)</f>
        <v>504</v>
      </c>
      <c r="E43" s="34">
        <f>SUM(E33:E42)</f>
        <v>1750</v>
      </c>
      <c r="F43" s="34">
        <f>SUM(F33:F42)</f>
        <v>118</v>
      </c>
      <c r="G43" s="34">
        <f>SUM(G33:G42)</f>
        <v>26518</v>
      </c>
    </row>
  </sheetData>
  <mergeCells count="10">
    <mergeCell ref="A6:U6"/>
    <mergeCell ref="A30:H30"/>
    <mergeCell ref="A21:B21"/>
    <mergeCell ref="A22:B22"/>
    <mergeCell ref="A29:H29"/>
    <mergeCell ref="A8:A9"/>
    <mergeCell ref="B8:B9"/>
    <mergeCell ref="C8:T8"/>
    <mergeCell ref="U8:U9"/>
    <mergeCell ref="A20:B20"/>
  </mergeCells>
  <pageMargins left="1.5748031496062993" right="1.1811023622047243" top="1.5748031496062993" bottom="1.1811023622047243" header="0.31496062992125984" footer="0.31496062992125984"/>
  <pageSetup scale="51" fitToWidth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6"/>
  <sheetViews>
    <sheetView zoomScale="40" zoomScaleNormal="40" workbookViewId="0">
      <selection activeCell="V39" sqref="V39"/>
    </sheetView>
  </sheetViews>
  <sheetFormatPr defaultRowHeight="15"/>
  <cols>
    <col min="3" max="3" width="10.28515625" bestFit="1" customWidth="1"/>
  </cols>
  <sheetData>
    <row r="3" spans="1:22" ht="16.5" customHeight="1" thickBot="1">
      <c r="A3" s="97" t="s">
        <v>63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30"/>
    </row>
    <row r="4" spans="1:22" ht="15.75" thickTop="1">
      <c r="A4" s="30"/>
      <c r="B4" s="30"/>
      <c r="C4" s="30"/>
      <c r="D4" s="30"/>
      <c r="E4" s="85"/>
      <c r="F4" s="8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5.75">
      <c r="A5" s="92" t="s">
        <v>1</v>
      </c>
      <c r="B5" s="95" t="s">
        <v>2</v>
      </c>
      <c r="C5" s="90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89" t="s">
        <v>4</v>
      </c>
      <c r="V5" s="104" t="s">
        <v>46</v>
      </c>
    </row>
    <row r="6" spans="1:22" ht="15.75">
      <c r="A6" s="92"/>
      <c r="B6" s="95"/>
      <c r="C6" s="31">
        <v>1</v>
      </c>
      <c r="D6" s="31">
        <v>2</v>
      </c>
      <c r="E6" s="31">
        <v>3</v>
      </c>
      <c r="F6" s="48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71">
        <v>11</v>
      </c>
      <c r="N6" s="31">
        <v>12</v>
      </c>
      <c r="O6" s="71">
        <v>13</v>
      </c>
      <c r="P6" s="31">
        <v>14</v>
      </c>
      <c r="Q6" s="31">
        <v>15</v>
      </c>
      <c r="R6" s="31">
        <v>16</v>
      </c>
      <c r="S6" s="71">
        <v>17</v>
      </c>
      <c r="T6" s="42">
        <v>18</v>
      </c>
      <c r="U6" s="89"/>
      <c r="V6" s="104"/>
    </row>
    <row r="7" spans="1:22" ht="15.75">
      <c r="A7" s="45">
        <v>1</v>
      </c>
      <c r="B7" s="32" t="s">
        <v>50</v>
      </c>
      <c r="C7" s="33">
        <v>4</v>
      </c>
      <c r="D7" s="33">
        <v>3</v>
      </c>
      <c r="E7" s="33">
        <v>5</v>
      </c>
      <c r="F7" s="50">
        <v>4</v>
      </c>
      <c r="G7" s="33">
        <v>4</v>
      </c>
      <c r="H7" s="33">
        <v>4</v>
      </c>
      <c r="I7" s="33">
        <v>4</v>
      </c>
      <c r="J7" s="33">
        <v>3</v>
      </c>
      <c r="K7" s="33">
        <v>3</v>
      </c>
      <c r="L7" s="33">
        <v>4</v>
      </c>
      <c r="M7" s="72">
        <v>3</v>
      </c>
      <c r="N7" s="33">
        <v>5</v>
      </c>
      <c r="O7" s="72">
        <v>3</v>
      </c>
      <c r="P7" s="33">
        <v>4</v>
      </c>
      <c r="Q7" s="33">
        <v>3</v>
      </c>
      <c r="R7" s="33">
        <v>3</v>
      </c>
      <c r="S7" s="72">
        <v>2</v>
      </c>
      <c r="T7" s="43">
        <v>3</v>
      </c>
      <c r="U7" s="33">
        <f>SUM(C7:T7)</f>
        <v>64</v>
      </c>
      <c r="V7" s="36">
        <f>C7+D7+E7+F7+G7+H7+I7+J7+K7+L7+N7+P7+Q7+R7+T7</f>
        <v>56</v>
      </c>
    </row>
    <row r="8" spans="1:22" ht="15.75">
      <c r="A8" s="45">
        <v>2</v>
      </c>
      <c r="B8" s="32" t="s">
        <v>51</v>
      </c>
      <c r="C8" s="33">
        <v>3</v>
      </c>
      <c r="D8" s="33">
        <v>4</v>
      </c>
      <c r="E8" s="33">
        <v>4</v>
      </c>
      <c r="F8" s="50">
        <v>4</v>
      </c>
      <c r="G8" s="33">
        <v>4</v>
      </c>
      <c r="H8" s="33">
        <v>5</v>
      </c>
      <c r="I8" s="33">
        <v>3</v>
      </c>
      <c r="J8" s="33">
        <v>3</v>
      </c>
      <c r="K8" s="33">
        <v>4</v>
      </c>
      <c r="L8" s="33">
        <v>4</v>
      </c>
      <c r="M8" s="72">
        <v>3</v>
      </c>
      <c r="N8" s="33">
        <v>4</v>
      </c>
      <c r="O8" s="72">
        <v>3</v>
      </c>
      <c r="P8" s="33">
        <v>4</v>
      </c>
      <c r="Q8" s="33">
        <v>3</v>
      </c>
      <c r="R8" s="33">
        <v>3</v>
      </c>
      <c r="S8" s="72">
        <v>2</v>
      </c>
      <c r="T8" s="43">
        <v>3</v>
      </c>
      <c r="U8" s="33">
        <f t="shared" ref="U8:U16" si="0">SUM(C8:T8)</f>
        <v>63</v>
      </c>
      <c r="V8" s="36">
        <f t="shared" ref="V8:V16" si="1">C8+D8+E8+F8+G8+H8+I8+J8+K8+L8+N8+P8+Q8+R8+T8</f>
        <v>55</v>
      </c>
    </row>
    <row r="9" spans="1:22" ht="15.75">
      <c r="A9" s="45">
        <v>3</v>
      </c>
      <c r="B9" s="32" t="s">
        <v>52</v>
      </c>
      <c r="C9" s="33">
        <v>4</v>
      </c>
      <c r="D9" s="33">
        <v>4</v>
      </c>
      <c r="E9" s="33">
        <v>3</v>
      </c>
      <c r="F9" s="50">
        <v>3</v>
      </c>
      <c r="G9" s="33">
        <v>4</v>
      </c>
      <c r="H9" s="33">
        <v>5</v>
      </c>
      <c r="I9" s="33">
        <v>3</v>
      </c>
      <c r="J9" s="33">
        <v>3</v>
      </c>
      <c r="K9" s="33">
        <v>3</v>
      </c>
      <c r="L9" s="33">
        <v>4</v>
      </c>
      <c r="M9" s="72">
        <v>3</v>
      </c>
      <c r="N9" s="33">
        <v>3</v>
      </c>
      <c r="O9" s="72">
        <v>3</v>
      </c>
      <c r="P9" s="33">
        <v>5</v>
      </c>
      <c r="Q9" s="33">
        <v>4</v>
      </c>
      <c r="R9" s="33">
        <v>2</v>
      </c>
      <c r="S9" s="72">
        <v>3</v>
      </c>
      <c r="T9" s="43">
        <v>3</v>
      </c>
      <c r="U9" s="33">
        <f t="shared" si="0"/>
        <v>62</v>
      </c>
      <c r="V9" s="36">
        <f t="shared" si="1"/>
        <v>53</v>
      </c>
    </row>
    <row r="10" spans="1:22" ht="15.75">
      <c r="A10" s="45">
        <v>4</v>
      </c>
      <c r="B10" s="32" t="s">
        <v>53</v>
      </c>
      <c r="C10" s="33">
        <v>3</v>
      </c>
      <c r="D10" s="33">
        <v>1</v>
      </c>
      <c r="E10" s="33">
        <v>3</v>
      </c>
      <c r="F10" s="50">
        <v>3</v>
      </c>
      <c r="G10" s="33">
        <v>3</v>
      </c>
      <c r="H10" s="33">
        <v>4</v>
      </c>
      <c r="I10" s="33">
        <v>2</v>
      </c>
      <c r="J10" s="33">
        <v>2</v>
      </c>
      <c r="K10" s="33">
        <v>2</v>
      </c>
      <c r="L10" s="33">
        <v>2</v>
      </c>
      <c r="M10" s="72">
        <v>1</v>
      </c>
      <c r="N10" s="33">
        <v>2</v>
      </c>
      <c r="O10" s="72">
        <v>2</v>
      </c>
      <c r="P10" s="33">
        <v>2</v>
      </c>
      <c r="Q10" s="33">
        <v>2</v>
      </c>
      <c r="R10" s="33">
        <v>1</v>
      </c>
      <c r="S10" s="72">
        <v>2</v>
      </c>
      <c r="T10" s="43">
        <v>2</v>
      </c>
      <c r="U10" s="33">
        <f t="shared" si="0"/>
        <v>39</v>
      </c>
      <c r="V10" s="36">
        <f t="shared" si="1"/>
        <v>34</v>
      </c>
    </row>
    <row r="11" spans="1:22" ht="15.75">
      <c r="A11" s="45">
        <v>5</v>
      </c>
      <c r="B11" s="32" t="s">
        <v>54</v>
      </c>
      <c r="C11" s="33">
        <v>3</v>
      </c>
      <c r="D11" s="33">
        <v>1</v>
      </c>
      <c r="E11" s="33">
        <v>2</v>
      </c>
      <c r="F11" s="50">
        <v>2</v>
      </c>
      <c r="G11" s="33">
        <v>3</v>
      </c>
      <c r="H11" s="33">
        <v>4</v>
      </c>
      <c r="I11" s="33">
        <v>2</v>
      </c>
      <c r="J11" s="33">
        <v>2</v>
      </c>
      <c r="K11" s="33">
        <v>2</v>
      </c>
      <c r="L11" s="33">
        <v>2</v>
      </c>
      <c r="M11" s="72">
        <v>1</v>
      </c>
      <c r="N11" s="33">
        <v>2</v>
      </c>
      <c r="O11" s="72">
        <v>2</v>
      </c>
      <c r="P11" s="33">
        <v>2</v>
      </c>
      <c r="Q11" s="33">
        <v>2</v>
      </c>
      <c r="R11" s="33">
        <v>1</v>
      </c>
      <c r="S11" s="72">
        <v>2</v>
      </c>
      <c r="T11" s="43">
        <v>2</v>
      </c>
      <c r="U11" s="33">
        <f t="shared" si="0"/>
        <v>37</v>
      </c>
      <c r="V11" s="36">
        <f t="shared" si="1"/>
        <v>32</v>
      </c>
    </row>
    <row r="12" spans="1:22" ht="15.75">
      <c r="A12" s="45">
        <v>6</v>
      </c>
      <c r="B12" s="32" t="s">
        <v>23</v>
      </c>
      <c r="C12" s="33">
        <v>4</v>
      </c>
      <c r="D12" s="33">
        <v>3</v>
      </c>
      <c r="E12" s="33">
        <v>3</v>
      </c>
      <c r="F12" s="50">
        <v>3</v>
      </c>
      <c r="G12" s="33">
        <v>4</v>
      </c>
      <c r="H12" s="33">
        <v>4</v>
      </c>
      <c r="I12" s="33">
        <v>2</v>
      </c>
      <c r="J12" s="33">
        <v>3</v>
      </c>
      <c r="K12" s="33">
        <v>3</v>
      </c>
      <c r="L12" s="33">
        <v>2</v>
      </c>
      <c r="M12" s="72">
        <v>2</v>
      </c>
      <c r="N12" s="33">
        <v>5</v>
      </c>
      <c r="O12" s="72">
        <v>3</v>
      </c>
      <c r="P12" s="33">
        <v>4</v>
      </c>
      <c r="Q12" s="33">
        <v>3</v>
      </c>
      <c r="R12" s="33">
        <v>3</v>
      </c>
      <c r="S12" s="72">
        <v>3</v>
      </c>
      <c r="T12" s="43">
        <v>3</v>
      </c>
      <c r="U12" s="33">
        <f t="shared" si="0"/>
        <v>57</v>
      </c>
      <c r="V12" s="36">
        <f t="shared" si="1"/>
        <v>49</v>
      </c>
    </row>
    <row r="13" spans="1:22" ht="15.75">
      <c r="A13" s="45">
        <v>7</v>
      </c>
      <c r="B13" s="32" t="s">
        <v>55</v>
      </c>
      <c r="C13" s="33">
        <v>3</v>
      </c>
      <c r="D13" s="33">
        <v>3</v>
      </c>
      <c r="E13" s="33">
        <v>3</v>
      </c>
      <c r="F13" s="50">
        <v>2</v>
      </c>
      <c r="G13" s="33">
        <v>3</v>
      </c>
      <c r="H13" s="33">
        <v>4</v>
      </c>
      <c r="I13" s="33">
        <v>3</v>
      </c>
      <c r="J13" s="33">
        <v>2</v>
      </c>
      <c r="K13" s="33">
        <v>3</v>
      </c>
      <c r="L13" s="33">
        <v>2</v>
      </c>
      <c r="M13" s="72">
        <v>3</v>
      </c>
      <c r="N13" s="33">
        <v>4</v>
      </c>
      <c r="O13" s="72">
        <v>2</v>
      </c>
      <c r="P13" s="33">
        <v>3</v>
      </c>
      <c r="Q13" s="33">
        <v>3</v>
      </c>
      <c r="R13" s="33">
        <v>2</v>
      </c>
      <c r="S13" s="72">
        <v>2</v>
      </c>
      <c r="T13" s="43">
        <v>2</v>
      </c>
      <c r="U13" s="33">
        <f t="shared" si="0"/>
        <v>49</v>
      </c>
      <c r="V13" s="36">
        <f t="shared" si="1"/>
        <v>42</v>
      </c>
    </row>
    <row r="14" spans="1:22" ht="15.75">
      <c r="A14" s="45">
        <v>8</v>
      </c>
      <c r="B14" s="32" t="s">
        <v>56</v>
      </c>
      <c r="C14" s="33">
        <v>4</v>
      </c>
      <c r="D14" s="33">
        <v>3</v>
      </c>
      <c r="E14" s="33">
        <v>5</v>
      </c>
      <c r="F14" s="50">
        <v>2</v>
      </c>
      <c r="G14" s="33">
        <v>3</v>
      </c>
      <c r="H14" s="33">
        <v>4</v>
      </c>
      <c r="I14" s="33">
        <v>3</v>
      </c>
      <c r="J14" s="33">
        <v>3</v>
      </c>
      <c r="K14" s="33">
        <v>2</v>
      </c>
      <c r="L14" s="33">
        <v>4</v>
      </c>
      <c r="M14" s="72">
        <v>4</v>
      </c>
      <c r="N14" s="33">
        <v>4</v>
      </c>
      <c r="O14" s="72">
        <v>3</v>
      </c>
      <c r="P14" s="33">
        <v>3</v>
      </c>
      <c r="Q14" s="33">
        <v>2</v>
      </c>
      <c r="R14" s="33">
        <v>2</v>
      </c>
      <c r="S14" s="72">
        <v>2</v>
      </c>
      <c r="T14" s="43">
        <v>2</v>
      </c>
      <c r="U14" s="33">
        <f t="shared" si="0"/>
        <v>55</v>
      </c>
      <c r="V14" s="36">
        <f t="shared" si="1"/>
        <v>46</v>
      </c>
    </row>
    <row r="15" spans="1:22" ht="15.75">
      <c r="A15" s="45">
        <v>9</v>
      </c>
      <c r="B15" s="32" t="s">
        <v>57</v>
      </c>
      <c r="C15" s="33">
        <v>3</v>
      </c>
      <c r="D15" s="33">
        <v>2</v>
      </c>
      <c r="E15" s="33">
        <v>2</v>
      </c>
      <c r="F15" s="50">
        <v>2</v>
      </c>
      <c r="G15" s="33">
        <v>3</v>
      </c>
      <c r="H15" s="33">
        <v>3</v>
      </c>
      <c r="I15" s="33">
        <v>2</v>
      </c>
      <c r="J15" s="33">
        <v>2</v>
      </c>
      <c r="K15" s="33">
        <v>1</v>
      </c>
      <c r="L15" s="33">
        <v>2</v>
      </c>
      <c r="M15" s="72">
        <v>3</v>
      </c>
      <c r="N15" s="33">
        <v>2</v>
      </c>
      <c r="O15" s="72">
        <v>3</v>
      </c>
      <c r="P15" s="33">
        <v>2</v>
      </c>
      <c r="Q15" s="33">
        <v>2</v>
      </c>
      <c r="R15" s="33">
        <v>1</v>
      </c>
      <c r="S15" s="72">
        <v>1</v>
      </c>
      <c r="T15" s="43">
        <v>2</v>
      </c>
      <c r="U15" s="33">
        <f t="shared" si="0"/>
        <v>38</v>
      </c>
      <c r="V15" s="36">
        <f t="shared" si="1"/>
        <v>31</v>
      </c>
    </row>
    <row r="16" spans="1:22" ht="15.75">
      <c r="A16" s="73">
        <v>10</v>
      </c>
      <c r="B16" s="74" t="s">
        <v>58</v>
      </c>
      <c r="C16" s="39">
        <v>3</v>
      </c>
      <c r="D16" s="39">
        <v>2</v>
      </c>
      <c r="E16" s="39">
        <v>2</v>
      </c>
      <c r="F16" s="51">
        <v>2</v>
      </c>
      <c r="G16" s="39">
        <v>3</v>
      </c>
      <c r="H16" s="39">
        <v>3</v>
      </c>
      <c r="I16" s="39">
        <v>1</v>
      </c>
      <c r="J16" s="39">
        <v>2</v>
      </c>
      <c r="K16" s="39">
        <v>2</v>
      </c>
      <c r="L16" s="39">
        <v>3</v>
      </c>
      <c r="M16" s="75">
        <v>3</v>
      </c>
      <c r="N16" s="39">
        <v>2</v>
      </c>
      <c r="O16" s="75">
        <v>3</v>
      </c>
      <c r="P16" s="39">
        <v>2</v>
      </c>
      <c r="Q16" s="39">
        <v>2</v>
      </c>
      <c r="R16" s="39">
        <v>1</v>
      </c>
      <c r="S16" s="75">
        <v>2</v>
      </c>
      <c r="T16" s="44">
        <v>2</v>
      </c>
      <c r="U16" s="39">
        <f t="shared" si="0"/>
        <v>40</v>
      </c>
      <c r="V16" s="36">
        <f t="shared" si="1"/>
        <v>32</v>
      </c>
    </row>
    <row r="17" spans="1:22" s="30" customFormat="1" ht="15.75">
      <c r="A17" s="107"/>
      <c r="B17" s="108"/>
      <c r="C17" s="39">
        <f>C7^2+C8^2+C9^2+C10^2+C11^2+C12^2+C13^2+C14^2+C15^2+C16^2</f>
        <v>118</v>
      </c>
      <c r="D17" s="39">
        <f t="shared" ref="D17:F17" si="2">D7^2+D8^2+D9^2+D10^2+D11^2+D12^2+D13^2+D14^2+D15^2+D16^2</f>
        <v>78</v>
      </c>
      <c r="E17" s="39">
        <f t="shared" si="2"/>
        <v>114</v>
      </c>
      <c r="F17" s="39">
        <f t="shared" si="2"/>
        <v>79</v>
      </c>
      <c r="G17" s="39">
        <f>G7^2+G8^2+G9^2+G10^2+G11^2+G12^2+G13^2+G14^2+G15^2+G16^2</f>
        <v>118</v>
      </c>
      <c r="H17" s="39">
        <f t="shared" ref="H17" si="3">H7^2+H8^2+H9^2+H10^2+H11^2+H12^2+H13^2+H14^2+H15^2+H16^2</f>
        <v>164</v>
      </c>
      <c r="I17" s="39">
        <f t="shared" ref="I17" si="4">I7^2+I8^2+I9^2+I10^2+I11^2+I12^2+I13^2+I14^2+I15^2+I16^2</f>
        <v>69</v>
      </c>
      <c r="J17" s="39">
        <f t="shared" ref="J17:K17" si="5">J7^2+J8^2+J9^2+J10^2+J11^2+J12^2+J13^2+J14^2+J15^2+J16^2</f>
        <v>65</v>
      </c>
      <c r="K17" s="39">
        <f t="shared" si="5"/>
        <v>69</v>
      </c>
      <c r="L17" s="39">
        <f t="shared" ref="L17" si="6">L7^2+L8^2+L9^2+L10^2+L11^2+L12^2+L13^2+L14^2+L15^2+L16^2</f>
        <v>93</v>
      </c>
      <c r="M17" s="39">
        <f t="shared" ref="M17" si="7">M7^2+M8^2+M9^2+M10^2+M11^2+M12^2+M13^2+M14^2+M15^2+M16^2</f>
        <v>76</v>
      </c>
      <c r="N17" s="39">
        <f t="shared" ref="N17:O17" si="8">N7^2+N8^2+N9^2+N10^2+N11^2+N12^2+N13^2+N14^2+N15^2+N16^2</f>
        <v>123</v>
      </c>
      <c r="O17" s="39">
        <f t="shared" si="8"/>
        <v>75</v>
      </c>
      <c r="P17" s="39">
        <f t="shared" ref="P17" si="9">P7^2+P8^2+P9^2+P10^2+P11^2+P12^2+P13^2+P14^2+P15^2+P16^2</f>
        <v>107</v>
      </c>
      <c r="Q17" s="39">
        <f t="shared" ref="Q17" si="10">Q7^2+Q8^2+Q9^2+Q10^2+Q11^2+Q12^2+Q13^2+Q14^2+Q15^2+Q16^2</f>
        <v>72</v>
      </c>
      <c r="R17" s="39">
        <f t="shared" ref="R17:S17" si="11">R7^2+R8^2+R9^2+R10^2+R11^2+R12^2+R13^2+R14^2+R15^2+R16^2</f>
        <v>43</v>
      </c>
      <c r="S17" s="39">
        <f t="shared" si="11"/>
        <v>47</v>
      </c>
      <c r="T17" s="39">
        <f t="shared" ref="T17" si="12">T7^2+T8^2+T9^2+T10^2+T11^2+T12^2+T13^2+T14^2+T15^2+T16^2</f>
        <v>60</v>
      </c>
      <c r="U17" s="39"/>
      <c r="V17" s="46"/>
    </row>
    <row r="18" spans="1:22" ht="15.75">
      <c r="A18" s="102" t="s">
        <v>48</v>
      </c>
      <c r="B18" s="103"/>
      <c r="C18" s="33">
        <f>SUM(C7:C16)</f>
        <v>34</v>
      </c>
      <c r="D18" s="33">
        <f t="shared" ref="D18:U18" si="13">SUM(D7:D16)</f>
        <v>26</v>
      </c>
      <c r="E18" s="33">
        <f t="shared" si="13"/>
        <v>32</v>
      </c>
      <c r="F18" s="33">
        <f t="shared" si="13"/>
        <v>27</v>
      </c>
      <c r="G18" s="33">
        <f t="shared" si="13"/>
        <v>34</v>
      </c>
      <c r="H18" s="33">
        <f t="shared" si="13"/>
        <v>40</v>
      </c>
      <c r="I18" s="33">
        <f t="shared" si="13"/>
        <v>25</v>
      </c>
      <c r="J18" s="33">
        <f t="shared" si="13"/>
        <v>25</v>
      </c>
      <c r="K18" s="33">
        <f t="shared" si="13"/>
        <v>25</v>
      </c>
      <c r="L18" s="33">
        <f t="shared" si="13"/>
        <v>29</v>
      </c>
      <c r="M18" s="33">
        <f t="shared" si="13"/>
        <v>26</v>
      </c>
      <c r="N18" s="33">
        <f t="shared" si="13"/>
        <v>33</v>
      </c>
      <c r="O18" s="33">
        <f t="shared" si="13"/>
        <v>27</v>
      </c>
      <c r="P18" s="33">
        <f t="shared" si="13"/>
        <v>31</v>
      </c>
      <c r="Q18" s="33">
        <f t="shared" si="13"/>
        <v>26</v>
      </c>
      <c r="R18" s="33">
        <f t="shared" si="13"/>
        <v>19</v>
      </c>
      <c r="S18" s="33">
        <f t="shared" si="13"/>
        <v>21</v>
      </c>
      <c r="T18" s="33">
        <f t="shared" si="13"/>
        <v>24</v>
      </c>
      <c r="U18" s="33">
        <f t="shared" si="13"/>
        <v>504</v>
      </c>
      <c r="V18" s="30"/>
    </row>
    <row r="19" spans="1:22" ht="15.75">
      <c r="A19" s="102" t="s">
        <v>49</v>
      </c>
      <c r="B19" s="103"/>
      <c r="C19" s="33">
        <f>C18*C18</f>
        <v>1156</v>
      </c>
      <c r="D19" s="33">
        <f t="shared" ref="D19:T19" si="14">D18*D18</f>
        <v>676</v>
      </c>
      <c r="E19" s="33">
        <f t="shared" si="14"/>
        <v>1024</v>
      </c>
      <c r="F19" s="33">
        <f t="shared" si="14"/>
        <v>729</v>
      </c>
      <c r="G19" s="33">
        <f t="shared" si="14"/>
        <v>1156</v>
      </c>
      <c r="H19" s="33">
        <f t="shared" si="14"/>
        <v>1600</v>
      </c>
      <c r="I19" s="33">
        <f t="shared" si="14"/>
        <v>625</v>
      </c>
      <c r="J19" s="33">
        <f t="shared" si="14"/>
        <v>625</v>
      </c>
      <c r="K19" s="33">
        <f t="shared" si="14"/>
        <v>625</v>
      </c>
      <c r="L19" s="33">
        <f t="shared" si="14"/>
        <v>841</v>
      </c>
      <c r="M19" s="33">
        <f t="shared" si="14"/>
        <v>676</v>
      </c>
      <c r="N19" s="33">
        <f t="shared" si="14"/>
        <v>1089</v>
      </c>
      <c r="O19" s="33">
        <f t="shared" si="14"/>
        <v>729</v>
      </c>
      <c r="P19" s="33">
        <f t="shared" si="14"/>
        <v>961</v>
      </c>
      <c r="Q19" s="33">
        <f t="shared" si="14"/>
        <v>676</v>
      </c>
      <c r="R19" s="33">
        <f t="shared" si="14"/>
        <v>361</v>
      </c>
      <c r="S19" s="33">
        <f t="shared" si="14"/>
        <v>441</v>
      </c>
      <c r="T19" s="33">
        <f t="shared" si="14"/>
        <v>576</v>
      </c>
      <c r="U19" s="50">
        <f>SUM(C19:T19)</f>
        <v>14566</v>
      </c>
      <c r="V19" s="30"/>
    </row>
    <row r="20" spans="1:22" ht="15.75">
      <c r="A20" s="102"/>
      <c r="B20" s="103"/>
      <c r="C20" s="76">
        <f>(C17-(C19/10))/10</f>
        <v>0.24000000000000057</v>
      </c>
      <c r="D20" s="76">
        <f t="shared" ref="D20:T20" si="15">(D17-(D19/10))/10</f>
        <v>1.0400000000000005</v>
      </c>
      <c r="E20" s="76">
        <f t="shared" si="15"/>
        <v>1.1599999999999995</v>
      </c>
      <c r="F20" s="76">
        <f t="shared" si="15"/>
        <v>0.60999999999999943</v>
      </c>
      <c r="G20" s="76">
        <f t="shared" si="15"/>
        <v>0.24000000000000057</v>
      </c>
      <c r="H20" s="76">
        <f t="shared" si="15"/>
        <v>0.4</v>
      </c>
      <c r="I20" s="76">
        <f t="shared" si="15"/>
        <v>0.65</v>
      </c>
      <c r="J20" s="76">
        <f t="shared" si="15"/>
        <v>0.25</v>
      </c>
      <c r="K20" s="76">
        <f t="shared" si="15"/>
        <v>0.65</v>
      </c>
      <c r="L20" s="76">
        <f t="shared" si="15"/>
        <v>0.89000000000000057</v>
      </c>
      <c r="M20" s="76">
        <f t="shared" si="15"/>
        <v>0.84000000000000052</v>
      </c>
      <c r="N20" s="76">
        <f t="shared" si="15"/>
        <v>1.4099999999999995</v>
      </c>
      <c r="O20" s="76">
        <f t="shared" si="15"/>
        <v>0.20999999999999944</v>
      </c>
      <c r="P20" s="76">
        <f t="shared" si="15"/>
        <v>1.0900000000000005</v>
      </c>
      <c r="Q20" s="76">
        <f t="shared" si="15"/>
        <v>0.44000000000000056</v>
      </c>
      <c r="R20" s="76">
        <f t="shared" si="15"/>
        <v>0.68999999999999984</v>
      </c>
      <c r="S20" s="76">
        <f t="shared" si="15"/>
        <v>0.28999999999999987</v>
      </c>
      <c r="T20" s="76">
        <f t="shared" si="15"/>
        <v>0.23999999999999985</v>
      </c>
      <c r="U20" s="33"/>
      <c r="V20" s="30"/>
    </row>
    <row r="21" spans="1:22" ht="15.75">
      <c r="A21" s="102"/>
      <c r="B21" s="103"/>
      <c r="C21" s="54">
        <f>SUM(C20:T20)</f>
        <v>11.340000000000002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30"/>
    </row>
    <row r="22" spans="1:22" ht="15.75">
      <c r="A22" s="105"/>
      <c r="B22" s="106"/>
      <c r="C22" s="79">
        <f>C26^2</f>
        <v>92.600000000000009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30"/>
    </row>
    <row r="23" spans="1:22" ht="15.75">
      <c r="A23" s="105"/>
      <c r="B23" s="106"/>
      <c r="C23" s="79">
        <f>(18/17)*1-(C21/C22)</f>
        <v>0.93636132638800662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30"/>
    </row>
    <row r="25" spans="1:22">
      <c r="B25" t="s">
        <v>61</v>
      </c>
      <c r="C25" s="81">
        <f>_xlfn.STDEV.P(C7:C16)</f>
        <v>0.4898979485566356</v>
      </c>
      <c r="D25" s="81">
        <f t="shared" ref="D25:T25" si="16">_xlfn.STDEV.P(D7:D16)</f>
        <v>1.019803902718557</v>
      </c>
      <c r="E25" s="81">
        <f t="shared" si="16"/>
        <v>1.0770329614269007</v>
      </c>
      <c r="F25" s="81">
        <f t="shared" si="16"/>
        <v>0.78102496759066542</v>
      </c>
      <c r="G25" s="81">
        <f t="shared" si="16"/>
        <v>0.4898979485566356</v>
      </c>
      <c r="H25" s="81">
        <f t="shared" si="16"/>
        <v>0.63245553203367588</v>
      </c>
      <c r="I25" s="81">
        <f t="shared" si="16"/>
        <v>0.80622577482985502</v>
      </c>
      <c r="J25" s="81">
        <f t="shared" si="16"/>
        <v>0.5</v>
      </c>
      <c r="K25" s="81">
        <f t="shared" si="16"/>
        <v>0.80622577482985502</v>
      </c>
      <c r="L25" s="81">
        <f t="shared" si="16"/>
        <v>0.94339811320566036</v>
      </c>
      <c r="M25" s="81">
        <f t="shared" si="16"/>
        <v>0.91651513899116799</v>
      </c>
      <c r="N25" s="81">
        <f t="shared" si="16"/>
        <v>1.1874342087037917</v>
      </c>
      <c r="O25" s="81">
        <f t="shared" si="16"/>
        <v>0.45825756949558399</v>
      </c>
      <c r="P25" s="81">
        <f t="shared" si="16"/>
        <v>1.0440306508910551</v>
      </c>
      <c r="Q25" s="81">
        <f t="shared" si="16"/>
        <v>0.66332495807107994</v>
      </c>
      <c r="R25" s="81">
        <f t="shared" si="16"/>
        <v>0.83066238629180744</v>
      </c>
      <c r="S25" s="81">
        <f t="shared" si="16"/>
        <v>0.53851648071345037</v>
      </c>
      <c r="T25" s="81">
        <f t="shared" si="16"/>
        <v>0.4898979485566356</v>
      </c>
    </row>
    <row r="26" spans="1:22">
      <c r="B26" t="s">
        <v>60</v>
      </c>
      <c r="C26">
        <f>_xlfn.STDEV.P(V7:V16)</f>
        <v>9.6228893789755272</v>
      </c>
    </row>
  </sheetData>
  <mergeCells count="13">
    <mergeCell ref="A3:U3"/>
    <mergeCell ref="A23:B23"/>
    <mergeCell ref="A17:B17"/>
    <mergeCell ref="A18:B18"/>
    <mergeCell ref="A19:B19"/>
    <mergeCell ref="A20:B20"/>
    <mergeCell ref="A21:B21"/>
    <mergeCell ref="A22:B22"/>
    <mergeCell ref="V5:V6"/>
    <mergeCell ref="A5:A6"/>
    <mergeCell ref="B5:B6"/>
    <mergeCell ref="C5:T5"/>
    <mergeCell ref="U5:U6"/>
  </mergeCells>
  <pageMargins left="1.5748031496062993" right="1.1811023622047243" top="1.5748031496062993" bottom="1.1811023622047243" header="0.31496062992125984" footer="0.31496062992125984"/>
  <pageSetup scale="51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opLeftCell="A42" zoomScale="60" zoomScaleNormal="60" workbookViewId="0">
      <selection activeCell="K42" sqref="K42:T72"/>
    </sheetView>
  </sheetViews>
  <sheetFormatPr defaultRowHeight="15"/>
  <cols>
    <col min="8" max="8" width="11.28515625" customWidth="1"/>
    <col min="23" max="23" width="9.140625" style="17"/>
    <col min="24" max="25" width="9.140625" customWidth="1"/>
  </cols>
  <sheetData>
    <row r="1" spans="1:23" ht="15.75" customHeight="1" thickBo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5.75" thickTop="1">
      <c r="G2" s="82"/>
    </row>
    <row r="4" spans="1:23" ht="15.75">
      <c r="A4" s="92" t="s">
        <v>1</v>
      </c>
      <c r="B4" s="95" t="s">
        <v>2</v>
      </c>
      <c r="C4" s="90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15"/>
      <c r="V4" s="15"/>
      <c r="W4" s="89" t="s">
        <v>4</v>
      </c>
    </row>
    <row r="5" spans="1:23" ht="15.75">
      <c r="A5" s="92"/>
      <c r="B5" s="95"/>
      <c r="C5" s="1">
        <v>1</v>
      </c>
      <c r="D5" s="1">
        <v>2</v>
      </c>
      <c r="E5" s="1">
        <v>3</v>
      </c>
      <c r="F5" s="1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1">
        <v>11</v>
      </c>
      <c r="N5" s="1">
        <v>12</v>
      </c>
      <c r="O5" s="62">
        <v>13</v>
      </c>
      <c r="P5" s="1">
        <v>14</v>
      </c>
      <c r="Q5" s="1">
        <v>15</v>
      </c>
      <c r="R5" s="1">
        <v>16</v>
      </c>
      <c r="S5" s="62">
        <v>17</v>
      </c>
      <c r="T5" s="56">
        <v>18</v>
      </c>
      <c r="U5" s="7">
        <v>19</v>
      </c>
      <c r="V5" s="56">
        <v>20</v>
      </c>
      <c r="W5" s="89"/>
    </row>
    <row r="6" spans="1:23" ht="15.75">
      <c r="A6" s="10">
        <v>1</v>
      </c>
      <c r="B6" s="2" t="s">
        <v>5</v>
      </c>
      <c r="C6" s="3">
        <v>4</v>
      </c>
      <c r="D6" s="3">
        <v>3</v>
      </c>
      <c r="E6" s="3">
        <v>4</v>
      </c>
      <c r="F6" s="12">
        <v>2</v>
      </c>
      <c r="G6" s="3">
        <v>2</v>
      </c>
      <c r="H6" s="3">
        <v>3</v>
      </c>
      <c r="I6" s="3">
        <v>4</v>
      </c>
      <c r="J6" s="3">
        <v>4</v>
      </c>
      <c r="K6" s="3">
        <v>4</v>
      </c>
      <c r="L6" s="3">
        <v>4</v>
      </c>
      <c r="M6" s="12">
        <v>3</v>
      </c>
      <c r="N6" s="3">
        <v>4</v>
      </c>
      <c r="O6" s="63">
        <v>3</v>
      </c>
      <c r="P6" s="3">
        <v>3</v>
      </c>
      <c r="Q6" s="3">
        <v>4</v>
      </c>
      <c r="R6" s="3">
        <v>4</v>
      </c>
      <c r="S6" s="63">
        <v>4</v>
      </c>
      <c r="T6" s="57">
        <v>4</v>
      </c>
      <c r="U6" s="8">
        <v>3</v>
      </c>
      <c r="V6" s="57">
        <v>3</v>
      </c>
      <c r="W6" s="29">
        <f>SUM(C6:V6)</f>
        <v>69</v>
      </c>
    </row>
    <row r="7" spans="1:23" ht="15.75">
      <c r="A7" s="10">
        <v>2</v>
      </c>
      <c r="B7" s="2" t="s">
        <v>6</v>
      </c>
      <c r="C7" s="3">
        <v>5</v>
      </c>
      <c r="D7" s="3">
        <v>5</v>
      </c>
      <c r="E7" s="3">
        <v>5</v>
      </c>
      <c r="F7" s="12">
        <v>4</v>
      </c>
      <c r="G7" s="3">
        <v>3</v>
      </c>
      <c r="H7" s="3">
        <v>2</v>
      </c>
      <c r="I7" s="3">
        <v>5</v>
      </c>
      <c r="J7" s="3">
        <v>5</v>
      </c>
      <c r="K7" s="3">
        <v>5</v>
      </c>
      <c r="L7" s="3">
        <v>3</v>
      </c>
      <c r="M7" s="12">
        <v>3</v>
      </c>
      <c r="N7" s="3">
        <v>5</v>
      </c>
      <c r="O7" s="63">
        <v>4</v>
      </c>
      <c r="P7" s="3">
        <v>4</v>
      </c>
      <c r="Q7" s="3">
        <v>4</v>
      </c>
      <c r="R7" s="3">
        <v>3</v>
      </c>
      <c r="S7" s="63">
        <v>2</v>
      </c>
      <c r="T7" s="57">
        <v>2</v>
      </c>
      <c r="U7" s="8">
        <v>5</v>
      </c>
      <c r="V7" s="57">
        <v>4</v>
      </c>
      <c r="W7" s="29">
        <f t="shared" ref="W7:W35" si="0">SUM(C7:V7)</f>
        <v>78</v>
      </c>
    </row>
    <row r="8" spans="1:23" ht="15.75">
      <c r="A8" s="10">
        <v>3</v>
      </c>
      <c r="B8" s="2" t="s">
        <v>7</v>
      </c>
      <c r="C8" s="3">
        <v>4</v>
      </c>
      <c r="D8" s="3">
        <v>4</v>
      </c>
      <c r="E8" s="3">
        <v>2</v>
      </c>
      <c r="F8" s="12">
        <v>4</v>
      </c>
      <c r="G8" s="3">
        <v>4</v>
      </c>
      <c r="H8" s="3">
        <v>2</v>
      </c>
      <c r="I8" s="3">
        <v>4</v>
      </c>
      <c r="J8" s="3">
        <v>4</v>
      </c>
      <c r="K8" s="3">
        <v>3</v>
      </c>
      <c r="L8" s="3">
        <v>3</v>
      </c>
      <c r="M8" s="12">
        <v>3</v>
      </c>
      <c r="N8" s="3">
        <v>4</v>
      </c>
      <c r="O8" s="63">
        <v>2</v>
      </c>
      <c r="P8" s="3">
        <v>2</v>
      </c>
      <c r="Q8" s="3">
        <v>4</v>
      </c>
      <c r="R8" s="3">
        <v>4</v>
      </c>
      <c r="S8" s="63">
        <v>4</v>
      </c>
      <c r="T8" s="57">
        <v>4</v>
      </c>
      <c r="U8" s="8">
        <v>3</v>
      </c>
      <c r="V8" s="57">
        <v>3</v>
      </c>
      <c r="W8" s="29">
        <f t="shared" si="0"/>
        <v>67</v>
      </c>
    </row>
    <row r="9" spans="1:23" ht="15.75">
      <c r="A9" s="10">
        <v>4</v>
      </c>
      <c r="B9" s="2" t="s">
        <v>8</v>
      </c>
      <c r="C9" s="3">
        <v>4</v>
      </c>
      <c r="D9" s="3">
        <v>3</v>
      </c>
      <c r="E9" s="3">
        <v>4</v>
      </c>
      <c r="F9" s="12">
        <v>2</v>
      </c>
      <c r="G9" s="3">
        <v>3</v>
      </c>
      <c r="H9" s="3">
        <v>2</v>
      </c>
      <c r="I9" s="3">
        <v>4</v>
      </c>
      <c r="J9" s="3">
        <v>4</v>
      </c>
      <c r="K9" s="3">
        <v>3</v>
      </c>
      <c r="L9" s="3">
        <v>4</v>
      </c>
      <c r="M9" s="12">
        <v>3</v>
      </c>
      <c r="N9" s="3">
        <v>4</v>
      </c>
      <c r="O9" s="63">
        <v>1</v>
      </c>
      <c r="P9" s="3">
        <v>4</v>
      </c>
      <c r="Q9" s="3">
        <v>4</v>
      </c>
      <c r="R9" s="3">
        <v>5</v>
      </c>
      <c r="S9" s="63">
        <v>4</v>
      </c>
      <c r="T9" s="57">
        <v>4</v>
      </c>
      <c r="U9" s="8">
        <v>1</v>
      </c>
      <c r="V9" s="57">
        <v>4</v>
      </c>
      <c r="W9" s="29">
        <f t="shared" si="0"/>
        <v>67</v>
      </c>
    </row>
    <row r="10" spans="1:23" ht="15.75">
      <c r="A10" s="10">
        <v>5</v>
      </c>
      <c r="B10" s="2" t="s">
        <v>9</v>
      </c>
      <c r="C10" s="3">
        <v>4</v>
      </c>
      <c r="D10" s="3">
        <v>4</v>
      </c>
      <c r="E10" s="3">
        <v>4</v>
      </c>
      <c r="F10" s="12">
        <v>4</v>
      </c>
      <c r="G10" s="3">
        <v>4</v>
      </c>
      <c r="H10" s="3">
        <v>1</v>
      </c>
      <c r="I10" s="3">
        <v>4</v>
      </c>
      <c r="J10" s="3">
        <v>4</v>
      </c>
      <c r="K10" s="3">
        <v>4</v>
      </c>
      <c r="L10" s="3">
        <v>1</v>
      </c>
      <c r="M10" s="12">
        <v>4</v>
      </c>
      <c r="N10" s="3">
        <v>4</v>
      </c>
      <c r="O10" s="63">
        <v>4</v>
      </c>
      <c r="P10" s="3">
        <v>5</v>
      </c>
      <c r="Q10" s="3">
        <v>4</v>
      </c>
      <c r="R10" s="3">
        <v>4</v>
      </c>
      <c r="S10" s="63">
        <v>4</v>
      </c>
      <c r="T10" s="57">
        <v>4</v>
      </c>
      <c r="U10" s="8">
        <v>4</v>
      </c>
      <c r="V10" s="57">
        <v>1</v>
      </c>
      <c r="W10" s="29">
        <f t="shared" si="0"/>
        <v>72</v>
      </c>
    </row>
    <row r="11" spans="1:23" ht="15.75">
      <c r="A11" s="10">
        <v>6</v>
      </c>
      <c r="B11" s="2" t="s">
        <v>10</v>
      </c>
      <c r="C11" s="3">
        <v>2</v>
      </c>
      <c r="D11" s="3">
        <v>4</v>
      </c>
      <c r="E11" s="3">
        <v>2</v>
      </c>
      <c r="F11" s="12">
        <v>2</v>
      </c>
      <c r="G11" s="3">
        <v>1</v>
      </c>
      <c r="H11" s="3">
        <v>2</v>
      </c>
      <c r="I11" s="3">
        <v>4</v>
      </c>
      <c r="J11" s="3">
        <v>4</v>
      </c>
      <c r="K11" s="3">
        <v>4</v>
      </c>
      <c r="L11" s="3">
        <v>3</v>
      </c>
      <c r="M11" s="12">
        <v>2</v>
      </c>
      <c r="N11" s="3">
        <v>4</v>
      </c>
      <c r="O11" s="63">
        <v>2</v>
      </c>
      <c r="P11" s="3">
        <v>3</v>
      </c>
      <c r="Q11" s="3">
        <v>3</v>
      </c>
      <c r="R11" s="3">
        <v>4</v>
      </c>
      <c r="S11" s="63">
        <v>4</v>
      </c>
      <c r="T11" s="57">
        <v>2</v>
      </c>
      <c r="U11" s="8">
        <v>4</v>
      </c>
      <c r="V11" s="57">
        <v>3</v>
      </c>
      <c r="W11" s="29">
        <f t="shared" si="0"/>
        <v>59</v>
      </c>
    </row>
    <row r="12" spans="1:23" ht="15.75">
      <c r="A12" s="10">
        <v>7</v>
      </c>
      <c r="B12" s="2" t="s">
        <v>11</v>
      </c>
      <c r="C12" s="3">
        <v>3</v>
      </c>
      <c r="D12" s="3">
        <v>5</v>
      </c>
      <c r="E12" s="3">
        <v>5</v>
      </c>
      <c r="F12" s="12">
        <v>4</v>
      </c>
      <c r="G12" s="3">
        <v>4</v>
      </c>
      <c r="H12" s="3">
        <v>1</v>
      </c>
      <c r="I12" s="3">
        <v>4</v>
      </c>
      <c r="J12" s="3">
        <v>4</v>
      </c>
      <c r="K12" s="3">
        <v>5</v>
      </c>
      <c r="L12" s="3">
        <v>3</v>
      </c>
      <c r="M12" s="12">
        <v>3</v>
      </c>
      <c r="N12" s="3">
        <v>5</v>
      </c>
      <c r="O12" s="63">
        <v>1</v>
      </c>
      <c r="P12" s="3">
        <v>3</v>
      </c>
      <c r="Q12" s="3">
        <v>3</v>
      </c>
      <c r="R12" s="3">
        <v>4</v>
      </c>
      <c r="S12" s="63">
        <v>5</v>
      </c>
      <c r="T12" s="57">
        <v>3</v>
      </c>
      <c r="U12" s="8">
        <v>5</v>
      </c>
      <c r="V12" s="57">
        <v>4</v>
      </c>
      <c r="W12" s="29">
        <f t="shared" si="0"/>
        <v>74</v>
      </c>
    </row>
    <row r="13" spans="1:23" ht="15.75">
      <c r="A13" s="10">
        <v>8</v>
      </c>
      <c r="B13" s="2" t="s">
        <v>12</v>
      </c>
      <c r="C13" s="3">
        <v>5</v>
      </c>
      <c r="D13" s="3">
        <v>4</v>
      </c>
      <c r="E13" s="3">
        <v>4</v>
      </c>
      <c r="F13" s="12">
        <v>4</v>
      </c>
      <c r="G13" s="3">
        <v>3</v>
      </c>
      <c r="H13" s="3">
        <v>3</v>
      </c>
      <c r="I13" s="3">
        <v>4</v>
      </c>
      <c r="J13" s="3">
        <v>3</v>
      </c>
      <c r="K13" s="3">
        <v>4</v>
      </c>
      <c r="L13" s="3">
        <v>3</v>
      </c>
      <c r="M13" s="12">
        <v>4</v>
      </c>
      <c r="N13" s="3">
        <v>5</v>
      </c>
      <c r="O13" s="63">
        <v>2</v>
      </c>
      <c r="P13" s="3">
        <v>3</v>
      </c>
      <c r="Q13" s="3">
        <v>3</v>
      </c>
      <c r="R13" s="3">
        <v>5</v>
      </c>
      <c r="S13" s="63">
        <v>3</v>
      </c>
      <c r="T13" s="57">
        <v>3</v>
      </c>
      <c r="U13" s="8">
        <v>4</v>
      </c>
      <c r="V13" s="57">
        <v>3</v>
      </c>
      <c r="W13" s="29">
        <f t="shared" si="0"/>
        <v>72</v>
      </c>
    </row>
    <row r="14" spans="1:23" ht="15.75">
      <c r="A14" s="10">
        <v>9</v>
      </c>
      <c r="B14" s="2" t="s">
        <v>13</v>
      </c>
      <c r="C14" s="3">
        <v>4</v>
      </c>
      <c r="D14" s="3">
        <v>4</v>
      </c>
      <c r="E14" s="3">
        <v>3</v>
      </c>
      <c r="F14" s="12">
        <v>4</v>
      </c>
      <c r="G14" s="3">
        <v>4</v>
      </c>
      <c r="H14" s="3">
        <v>2</v>
      </c>
      <c r="I14" s="3">
        <v>4</v>
      </c>
      <c r="J14" s="3">
        <v>4</v>
      </c>
      <c r="K14" s="3">
        <v>4</v>
      </c>
      <c r="L14" s="3">
        <v>2</v>
      </c>
      <c r="M14" s="12">
        <v>3</v>
      </c>
      <c r="N14" s="3">
        <v>4</v>
      </c>
      <c r="O14" s="63">
        <v>2</v>
      </c>
      <c r="P14" s="3">
        <v>4</v>
      </c>
      <c r="Q14" s="3">
        <v>4</v>
      </c>
      <c r="R14" s="3">
        <v>4</v>
      </c>
      <c r="S14" s="63">
        <v>4</v>
      </c>
      <c r="T14" s="57">
        <v>3</v>
      </c>
      <c r="U14" s="8">
        <v>2</v>
      </c>
      <c r="V14" s="57">
        <v>3</v>
      </c>
      <c r="W14" s="29">
        <f t="shared" si="0"/>
        <v>68</v>
      </c>
    </row>
    <row r="15" spans="1:23" ht="15.75">
      <c r="A15" s="10">
        <v>10</v>
      </c>
      <c r="B15" s="2" t="s">
        <v>14</v>
      </c>
      <c r="C15" s="4">
        <v>4</v>
      </c>
      <c r="D15" s="4">
        <v>3</v>
      </c>
      <c r="E15" s="4">
        <v>4</v>
      </c>
      <c r="F15" s="13">
        <v>3</v>
      </c>
      <c r="G15" s="4">
        <v>2</v>
      </c>
      <c r="H15" s="4">
        <v>3</v>
      </c>
      <c r="I15" s="4">
        <v>4</v>
      </c>
      <c r="J15" s="4">
        <v>2</v>
      </c>
      <c r="K15" s="4">
        <v>4</v>
      </c>
      <c r="L15" s="4">
        <v>3</v>
      </c>
      <c r="M15" s="13">
        <v>3</v>
      </c>
      <c r="N15" s="4">
        <v>5</v>
      </c>
      <c r="O15" s="64">
        <v>2</v>
      </c>
      <c r="P15" s="4">
        <v>4</v>
      </c>
      <c r="Q15" s="4">
        <v>2</v>
      </c>
      <c r="R15" s="4">
        <v>4</v>
      </c>
      <c r="S15" s="64">
        <v>4</v>
      </c>
      <c r="T15" s="58">
        <v>3</v>
      </c>
      <c r="U15" s="9">
        <v>5</v>
      </c>
      <c r="V15" s="58">
        <v>5</v>
      </c>
      <c r="W15" s="29">
        <f t="shared" si="0"/>
        <v>69</v>
      </c>
    </row>
    <row r="16" spans="1:23" ht="15.75">
      <c r="A16" s="10">
        <v>11</v>
      </c>
      <c r="B16" s="2" t="s">
        <v>15</v>
      </c>
      <c r="C16" s="4">
        <v>5</v>
      </c>
      <c r="D16" s="4">
        <v>4</v>
      </c>
      <c r="E16" s="4">
        <v>2</v>
      </c>
      <c r="F16" s="13">
        <v>2</v>
      </c>
      <c r="G16" s="4">
        <v>2</v>
      </c>
      <c r="H16" s="4">
        <v>1</v>
      </c>
      <c r="I16" s="4">
        <v>4</v>
      </c>
      <c r="J16" s="4">
        <v>3</v>
      </c>
      <c r="K16" s="4">
        <v>3</v>
      </c>
      <c r="L16" s="4">
        <v>1</v>
      </c>
      <c r="M16" s="13">
        <v>2</v>
      </c>
      <c r="N16" s="4">
        <v>4</v>
      </c>
      <c r="O16" s="64">
        <v>3</v>
      </c>
      <c r="P16" s="4">
        <v>2</v>
      </c>
      <c r="Q16" s="4">
        <v>1</v>
      </c>
      <c r="R16" s="4">
        <v>4</v>
      </c>
      <c r="S16" s="64">
        <v>4</v>
      </c>
      <c r="T16" s="58">
        <v>2</v>
      </c>
      <c r="U16" s="9">
        <v>2</v>
      </c>
      <c r="V16" s="58">
        <v>3</v>
      </c>
      <c r="W16" s="29">
        <f t="shared" si="0"/>
        <v>54</v>
      </c>
    </row>
    <row r="17" spans="1:23" ht="15.75">
      <c r="A17" s="10">
        <v>12</v>
      </c>
      <c r="B17" s="2" t="s">
        <v>16</v>
      </c>
      <c r="C17" s="4">
        <v>4</v>
      </c>
      <c r="D17" s="4">
        <v>4</v>
      </c>
      <c r="E17" s="4">
        <v>2</v>
      </c>
      <c r="F17" s="13">
        <v>4</v>
      </c>
      <c r="G17" s="4">
        <v>4</v>
      </c>
      <c r="H17" s="4">
        <v>2</v>
      </c>
      <c r="I17" s="4">
        <v>4</v>
      </c>
      <c r="J17" s="4">
        <v>4</v>
      </c>
      <c r="K17" s="4">
        <v>4</v>
      </c>
      <c r="L17" s="4">
        <v>3</v>
      </c>
      <c r="M17" s="13">
        <v>4</v>
      </c>
      <c r="N17" s="4">
        <v>5</v>
      </c>
      <c r="O17" s="64">
        <v>1</v>
      </c>
      <c r="P17" s="4">
        <v>5</v>
      </c>
      <c r="Q17" s="4">
        <v>3</v>
      </c>
      <c r="R17" s="4">
        <v>4</v>
      </c>
      <c r="S17" s="64">
        <v>4</v>
      </c>
      <c r="T17" s="58">
        <v>4</v>
      </c>
      <c r="U17" s="9">
        <v>3</v>
      </c>
      <c r="V17" s="58">
        <v>2</v>
      </c>
      <c r="W17" s="29">
        <f t="shared" si="0"/>
        <v>70</v>
      </c>
    </row>
    <row r="18" spans="1:23" ht="15.75">
      <c r="A18" s="10">
        <v>13</v>
      </c>
      <c r="B18" s="2" t="s">
        <v>17</v>
      </c>
      <c r="C18" s="4">
        <v>3</v>
      </c>
      <c r="D18" s="4">
        <v>3</v>
      </c>
      <c r="E18" s="4">
        <v>4</v>
      </c>
      <c r="F18" s="13">
        <v>4</v>
      </c>
      <c r="G18" s="4">
        <v>1</v>
      </c>
      <c r="H18" s="4">
        <v>4</v>
      </c>
      <c r="I18" s="4">
        <v>4</v>
      </c>
      <c r="J18" s="4">
        <v>4</v>
      </c>
      <c r="K18" s="4">
        <v>4</v>
      </c>
      <c r="L18" s="4">
        <v>4</v>
      </c>
      <c r="M18" s="13">
        <v>4</v>
      </c>
      <c r="N18" s="4">
        <v>4</v>
      </c>
      <c r="O18" s="64">
        <v>4</v>
      </c>
      <c r="P18" s="4">
        <v>3</v>
      </c>
      <c r="Q18" s="4">
        <v>4</v>
      </c>
      <c r="R18" s="4">
        <v>4</v>
      </c>
      <c r="S18" s="64">
        <v>3</v>
      </c>
      <c r="T18" s="58">
        <v>4</v>
      </c>
      <c r="U18" s="9">
        <v>4</v>
      </c>
      <c r="V18" s="58">
        <v>4</v>
      </c>
      <c r="W18" s="29">
        <f t="shared" si="0"/>
        <v>73</v>
      </c>
    </row>
    <row r="19" spans="1:23" ht="15.75">
      <c r="A19" s="10">
        <v>14</v>
      </c>
      <c r="B19" s="2" t="s">
        <v>18</v>
      </c>
      <c r="C19" s="4">
        <v>4</v>
      </c>
      <c r="D19" s="4">
        <v>4</v>
      </c>
      <c r="E19" s="4">
        <v>3</v>
      </c>
      <c r="F19" s="13">
        <v>4</v>
      </c>
      <c r="G19" s="4">
        <v>3</v>
      </c>
      <c r="H19" s="4">
        <v>3</v>
      </c>
      <c r="I19" s="4">
        <v>5</v>
      </c>
      <c r="J19" s="4">
        <v>4</v>
      </c>
      <c r="K19" s="4">
        <v>5</v>
      </c>
      <c r="L19" s="4">
        <v>3</v>
      </c>
      <c r="M19" s="13">
        <v>4</v>
      </c>
      <c r="N19" s="4">
        <v>5</v>
      </c>
      <c r="O19" s="64">
        <v>3</v>
      </c>
      <c r="P19" s="4">
        <v>5</v>
      </c>
      <c r="Q19" s="4">
        <v>4</v>
      </c>
      <c r="R19" s="4">
        <v>5</v>
      </c>
      <c r="S19" s="64">
        <v>4</v>
      </c>
      <c r="T19" s="58">
        <v>4</v>
      </c>
      <c r="U19" s="9">
        <v>3</v>
      </c>
      <c r="V19" s="58">
        <v>4</v>
      </c>
      <c r="W19" s="29">
        <f t="shared" si="0"/>
        <v>79</v>
      </c>
    </row>
    <row r="20" spans="1:23" ht="15.75">
      <c r="A20" s="10">
        <v>15</v>
      </c>
      <c r="B20" s="2" t="s">
        <v>19</v>
      </c>
      <c r="C20" s="4">
        <v>3</v>
      </c>
      <c r="D20" s="4">
        <v>3</v>
      </c>
      <c r="E20" s="4">
        <v>3</v>
      </c>
      <c r="F20" s="13">
        <v>3</v>
      </c>
      <c r="G20" s="4">
        <v>4</v>
      </c>
      <c r="H20" s="4">
        <v>2</v>
      </c>
      <c r="I20" s="4">
        <v>3</v>
      </c>
      <c r="J20" s="4">
        <v>3</v>
      </c>
      <c r="K20" s="4">
        <v>4</v>
      </c>
      <c r="L20" s="4">
        <v>3</v>
      </c>
      <c r="M20" s="13">
        <v>2</v>
      </c>
      <c r="N20" s="4">
        <v>4</v>
      </c>
      <c r="O20" s="64">
        <v>2</v>
      </c>
      <c r="P20" s="4">
        <v>3</v>
      </c>
      <c r="Q20" s="4">
        <v>4</v>
      </c>
      <c r="R20" s="4">
        <v>4</v>
      </c>
      <c r="S20" s="64">
        <v>4</v>
      </c>
      <c r="T20" s="58">
        <v>4</v>
      </c>
      <c r="U20" s="9">
        <v>5</v>
      </c>
      <c r="V20" s="58">
        <v>3</v>
      </c>
      <c r="W20" s="29">
        <f t="shared" si="0"/>
        <v>66</v>
      </c>
    </row>
    <row r="21" spans="1:23" ht="15.75">
      <c r="A21" s="10">
        <v>16</v>
      </c>
      <c r="B21" s="2" t="s">
        <v>20</v>
      </c>
      <c r="C21" s="4">
        <v>4</v>
      </c>
      <c r="D21" s="4">
        <v>4</v>
      </c>
      <c r="E21" s="4">
        <v>4</v>
      </c>
      <c r="F21" s="13">
        <v>2</v>
      </c>
      <c r="G21" s="4">
        <v>4</v>
      </c>
      <c r="H21" s="4">
        <v>2</v>
      </c>
      <c r="I21" s="4">
        <v>4</v>
      </c>
      <c r="J21" s="4">
        <v>3</v>
      </c>
      <c r="K21" s="4">
        <v>5</v>
      </c>
      <c r="L21" s="4">
        <v>4</v>
      </c>
      <c r="M21" s="13">
        <v>3</v>
      </c>
      <c r="N21" s="4">
        <v>5</v>
      </c>
      <c r="O21" s="64">
        <v>3</v>
      </c>
      <c r="P21" s="4">
        <v>3</v>
      </c>
      <c r="Q21" s="4">
        <v>3</v>
      </c>
      <c r="R21" s="4">
        <v>5</v>
      </c>
      <c r="S21" s="64">
        <v>3</v>
      </c>
      <c r="T21" s="58">
        <v>3</v>
      </c>
      <c r="U21" s="9">
        <v>4</v>
      </c>
      <c r="V21" s="58">
        <v>4</v>
      </c>
      <c r="W21" s="29">
        <f t="shared" si="0"/>
        <v>72</v>
      </c>
    </row>
    <row r="22" spans="1:23" ht="15.75">
      <c r="A22" s="10">
        <v>17</v>
      </c>
      <c r="B22" s="2" t="s">
        <v>21</v>
      </c>
      <c r="C22" s="4">
        <v>4</v>
      </c>
      <c r="D22" s="4">
        <v>4</v>
      </c>
      <c r="E22" s="4">
        <v>4</v>
      </c>
      <c r="F22" s="13">
        <v>3</v>
      </c>
      <c r="G22" s="4">
        <v>2</v>
      </c>
      <c r="H22" s="4">
        <v>3</v>
      </c>
      <c r="I22" s="4">
        <v>3</v>
      </c>
      <c r="J22" s="4">
        <v>2</v>
      </c>
      <c r="K22" s="4">
        <v>4</v>
      </c>
      <c r="L22" s="4">
        <v>3</v>
      </c>
      <c r="M22" s="13">
        <v>3</v>
      </c>
      <c r="N22" s="4">
        <v>4</v>
      </c>
      <c r="O22" s="64">
        <v>4</v>
      </c>
      <c r="P22" s="4">
        <v>4</v>
      </c>
      <c r="Q22" s="4">
        <v>3</v>
      </c>
      <c r="R22" s="4">
        <v>4</v>
      </c>
      <c r="S22" s="64">
        <v>3</v>
      </c>
      <c r="T22" s="58">
        <v>3</v>
      </c>
      <c r="U22" s="9">
        <v>3</v>
      </c>
      <c r="V22" s="58">
        <v>3</v>
      </c>
      <c r="W22" s="29">
        <f t="shared" si="0"/>
        <v>66</v>
      </c>
    </row>
    <row r="23" spans="1:23" ht="15.75">
      <c r="A23" s="10">
        <v>18</v>
      </c>
      <c r="B23" s="2" t="s">
        <v>22</v>
      </c>
      <c r="C23" s="4">
        <v>3</v>
      </c>
      <c r="D23" s="4">
        <v>4</v>
      </c>
      <c r="E23" s="4">
        <v>3</v>
      </c>
      <c r="F23" s="13">
        <v>2</v>
      </c>
      <c r="G23" s="4">
        <v>3</v>
      </c>
      <c r="H23" s="4">
        <v>2</v>
      </c>
      <c r="I23" s="4">
        <v>3</v>
      </c>
      <c r="J23" s="4">
        <v>2</v>
      </c>
      <c r="K23" s="4">
        <v>3</v>
      </c>
      <c r="L23" s="4">
        <v>3</v>
      </c>
      <c r="M23" s="13">
        <v>4</v>
      </c>
      <c r="N23" s="4">
        <v>5</v>
      </c>
      <c r="O23" s="64">
        <v>3</v>
      </c>
      <c r="P23" s="4">
        <v>3</v>
      </c>
      <c r="Q23" s="4">
        <v>4</v>
      </c>
      <c r="R23" s="4">
        <v>5</v>
      </c>
      <c r="S23" s="64">
        <v>4</v>
      </c>
      <c r="T23" s="58">
        <v>4</v>
      </c>
      <c r="U23" s="9">
        <v>4</v>
      </c>
      <c r="V23" s="58">
        <v>4</v>
      </c>
      <c r="W23" s="29">
        <f t="shared" si="0"/>
        <v>68</v>
      </c>
    </row>
    <row r="24" spans="1:23" ht="15.75">
      <c r="A24" s="10">
        <v>19</v>
      </c>
      <c r="B24" s="2" t="s">
        <v>23</v>
      </c>
      <c r="C24" s="4">
        <v>4</v>
      </c>
      <c r="D24" s="4">
        <v>3</v>
      </c>
      <c r="E24" s="4">
        <v>4</v>
      </c>
      <c r="F24" s="13">
        <v>3</v>
      </c>
      <c r="G24" s="4">
        <v>2</v>
      </c>
      <c r="H24" s="4">
        <v>2</v>
      </c>
      <c r="I24" s="4">
        <v>4</v>
      </c>
      <c r="J24" s="4">
        <v>3</v>
      </c>
      <c r="K24" s="4">
        <v>5</v>
      </c>
      <c r="L24" s="4">
        <v>4</v>
      </c>
      <c r="M24" s="13">
        <v>4</v>
      </c>
      <c r="N24" s="4">
        <v>4</v>
      </c>
      <c r="O24" s="64">
        <v>1</v>
      </c>
      <c r="P24" s="4">
        <v>2</v>
      </c>
      <c r="Q24" s="4">
        <v>2</v>
      </c>
      <c r="R24" s="4">
        <v>3</v>
      </c>
      <c r="S24" s="64">
        <v>3</v>
      </c>
      <c r="T24" s="58">
        <v>3</v>
      </c>
      <c r="U24" s="9">
        <v>3</v>
      </c>
      <c r="V24" s="58">
        <v>3</v>
      </c>
      <c r="W24" s="29">
        <f t="shared" si="0"/>
        <v>62</v>
      </c>
    </row>
    <row r="25" spans="1:23" ht="15.75">
      <c r="A25" s="10">
        <v>20</v>
      </c>
      <c r="B25" s="2" t="s">
        <v>24</v>
      </c>
      <c r="C25" s="4">
        <v>5</v>
      </c>
      <c r="D25" s="4">
        <v>5</v>
      </c>
      <c r="E25" s="4">
        <v>4</v>
      </c>
      <c r="F25" s="13">
        <v>3</v>
      </c>
      <c r="G25" s="4">
        <v>4</v>
      </c>
      <c r="H25" s="4">
        <v>2</v>
      </c>
      <c r="I25" s="4">
        <v>4</v>
      </c>
      <c r="J25" s="4">
        <v>3</v>
      </c>
      <c r="K25" s="4">
        <v>4</v>
      </c>
      <c r="L25" s="4">
        <v>4</v>
      </c>
      <c r="M25" s="13">
        <v>3</v>
      </c>
      <c r="N25" s="4">
        <v>5</v>
      </c>
      <c r="O25" s="64">
        <v>4</v>
      </c>
      <c r="P25" s="4">
        <v>3</v>
      </c>
      <c r="Q25" s="4">
        <v>4</v>
      </c>
      <c r="R25" s="4">
        <v>5</v>
      </c>
      <c r="S25" s="64">
        <v>3</v>
      </c>
      <c r="T25" s="58">
        <v>2</v>
      </c>
      <c r="U25" s="9">
        <v>4</v>
      </c>
      <c r="V25" s="58">
        <v>2</v>
      </c>
      <c r="W25" s="29">
        <f t="shared" si="0"/>
        <v>73</v>
      </c>
    </row>
    <row r="26" spans="1:23" ht="15.75">
      <c r="A26" s="10">
        <v>21</v>
      </c>
      <c r="B26" s="2" t="s">
        <v>25</v>
      </c>
      <c r="C26" s="4">
        <v>4</v>
      </c>
      <c r="D26" s="4">
        <v>4</v>
      </c>
      <c r="E26" s="4">
        <v>3</v>
      </c>
      <c r="F26" s="13">
        <v>3</v>
      </c>
      <c r="G26" s="4">
        <v>4</v>
      </c>
      <c r="H26" s="4">
        <v>1</v>
      </c>
      <c r="I26" s="4">
        <v>4</v>
      </c>
      <c r="J26" s="4">
        <v>4</v>
      </c>
      <c r="K26" s="4">
        <v>5</v>
      </c>
      <c r="L26" s="4">
        <v>2</v>
      </c>
      <c r="M26" s="13">
        <v>3</v>
      </c>
      <c r="N26" s="4">
        <v>4</v>
      </c>
      <c r="O26" s="64">
        <v>2</v>
      </c>
      <c r="P26" s="4">
        <v>2</v>
      </c>
      <c r="Q26" s="4">
        <v>4</v>
      </c>
      <c r="R26" s="4">
        <v>4</v>
      </c>
      <c r="S26" s="64">
        <v>3</v>
      </c>
      <c r="T26" s="58">
        <v>2</v>
      </c>
      <c r="U26" s="9">
        <v>5</v>
      </c>
      <c r="V26" s="58">
        <v>3</v>
      </c>
      <c r="W26" s="29">
        <f t="shared" si="0"/>
        <v>66</v>
      </c>
    </row>
    <row r="27" spans="1:23" ht="15.75">
      <c r="A27" s="10">
        <v>22</v>
      </c>
      <c r="B27" s="2" t="s">
        <v>26</v>
      </c>
      <c r="C27" s="4">
        <v>5</v>
      </c>
      <c r="D27" s="4">
        <v>5</v>
      </c>
      <c r="E27" s="4">
        <v>4</v>
      </c>
      <c r="F27" s="13">
        <v>4</v>
      </c>
      <c r="G27" s="4">
        <v>4</v>
      </c>
      <c r="H27" s="4">
        <v>3</v>
      </c>
      <c r="I27" s="4">
        <v>5</v>
      </c>
      <c r="J27" s="4">
        <v>5</v>
      </c>
      <c r="K27" s="4">
        <v>4</v>
      </c>
      <c r="L27" s="4">
        <v>4</v>
      </c>
      <c r="M27" s="13">
        <v>4</v>
      </c>
      <c r="N27" s="4">
        <v>4</v>
      </c>
      <c r="O27" s="64">
        <v>4</v>
      </c>
      <c r="P27" s="4">
        <v>4</v>
      </c>
      <c r="Q27" s="4">
        <v>5</v>
      </c>
      <c r="R27" s="4">
        <v>4</v>
      </c>
      <c r="S27" s="64">
        <v>3</v>
      </c>
      <c r="T27" s="58">
        <v>4</v>
      </c>
      <c r="U27" s="9">
        <v>4</v>
      </c>
      <c r="V27" s="58">
        <v>3</v>
      </c>
      <c r="W27" s="29">
        <f t="shared" si="0"/>
        <v>82</v>
      </c>
    </row>
    <row r="28" spans="1:23" ht="15.75">
      <c r="A28" s="10">
        <v>23</v>
      </c>
      <c r="B28" s="2" t="s">
        <v>27</v>
      </c>
      <c r="C28" s="4">
        <v>4</v>
      </c>
      <c r="D28" s="4">
        <v>4</v>
      </c>
      <c r="E28" s="4">
        <v>4</v>
      </c>
      <c r="F28" s="13">
        <v>3</v>
      </c>
      <c r="G28" s="4">
        <v>3</v>
      </c>
      <c r="H28" s="4">
        <v>2</v>
      </c>
      <c r="I28" s="4">
        <v>4</v>
      </c>
      <c r="J28" s="4">
        <v>2</v>
      </c>
      <c r="K28" s="4">
        <v>3</v>
      </c>
      <c r="L28" s="4">
        <v>3</v>
      </c>
      <c r="M28" s="13">
        <v>4</v>
      </c>
      <c r="N28" s="4">
        <v>5</v>
      </c>
      <c r="O28" s="64">
        <v>3</v>
      </c>
      <c r="P28" s="4">
        <v>3</v>
      </c>
      <c r="Q28" s="4">
        <v>4</v>
      </c>
      <c r="R28" s="4">
        <v>5</v>
      </c>
      <c r="S28" s="64">
        <v>3</v>
      </c>
      <c r="T28" s="58">
        <v>3</v>
      </c>
      <c r="U28" s="9">
        <v>5</v>
      </c>
      <c r="V28" s="58">
        <v>4</v>
      </c>
      <c r="W28" s="29">
        <f t="shared" si="0"/>
        <v>71</v>
      </c>
    </row>
    <row r="29" spans="1:23" ht="15.75">
      <c r="A29" s="10">
        <v>24</v>
      </c>
      <c r="B29" s="2" t="s">
        <v>28</v>
      </c>
      <c r="C29" s="4">
        <v>3</v>
      </c>
      <c r="D29" s="4">
        <v>4</v>
      </c>
      <c r="E29" s="4">
        <v>2</v>
      </c>
      <c r="F29" s="13">
        <v>3</v>
      </c>
      <c r="G29" s="4">
        <v>4</v>
      </c>
      <c r="H29" s="4">
        <v>2</v>
      </c>
      <c r="I29" s="4">
        <v>4</v>
      </c>
      <c r="J29" s="4">
        <v>2</v>
      </c>
      <c r="K29" s="4">
        <v>3</v>
      </c>
      <c r="L29" s="4">
        <v>2</v>
      </c>
      <c r="M29" s="13">
        <v>2</v>
      </c>
      <c r="N29" s="4">
        <v>4</v>
      </c>
      <c r="O29" s="64">
        <v>2</v>
      </c>
      <c r="P29" s="4">
        <v>2</v>
      </c>
      <c r="Q29" s="4">
        <v>3</v>
      </c>
      <c r="R29" s="4">
        <v>4</v>
      </c>
      <c r="S29" s="64">
        <v>2</v>
      </c>
      <c r="T29" s="58">
        <v>4</v>
      </c>
      <c r="U29" s="9">
        <v>3</v>
      </c>
      <c r="V29" s="58">
        <v>2</v>
      </c>
      <c r="W29" s="29">
        <f t="shared" si="0"/>
        <v>57</v>
      </c>
    </row>
    <row r="30" spans="1:23" ht="15.75">
      <c r="A30" s="10">
        <v>25</v>
      </c>
      <c r="B30" s="2" t="s">
        <v>29</v>
      </c>
      <c r="C30" s="4">
        <v>5</v>
      </c>
      <c r="D30" s="4">
        <v>5</v>
      </c>
      <c r="E30" s="4">
        <v>4</v>
      </c>
      <c r="F30" s="13">
        <v>4</v>
      </c>
      <c r="G30" s="4">
        <v>3</v>
      </c>
      <c r="H30" s="4">
        <v>3</v>
      </c>
      <c r="I30" s="4">
        <v>4</v>
      </c>
      <c r="J30" s="4">
        <v>4</v>
      </c>
      <c r="K30" s="4">
        <v>3</v>
      </c>
      <c r="L30" s="4">
        <v>3</v>
      </c>
      <c r="M30" s="13">
        <v>3</v>
      </c>
      <c r="N30" s="4">
        <v>4</v>
      </c>
      <c r="O30" s="64">
        <v>3</v>
      </c>
      <c r="P30" s="4">
        <v>3</v>
      </c>
      <c r="Q30" s="4">
        <v>4</v>
      </c>
      <c r="R30" s="4">
        <v>5</v>
      </c>
      <c r="S30" s="64">
        <v>3</v>
      </c>
      <c r="T30" s="58">
        <v>3</v>
      </c>
      <c r="U30" s="9">
        <v>4</v>
      </c>
      <c r="V30" s="58">
        <v>3</v>
      </c>
      <c r="W30" s="29">
        <f t="shared" si="0"/>
        <v>73</v>
      </c>
    </row>
    <row r="31" spans="1:23" ht="15.75">
      <c r="A31" s="10">
        <v>26</v>
      </c>
      <c r="B31" s="2" t="s">
        <v>30</v>
      </c>
      <c r="C31" s="4">
        <v>4</v>
      </c>
      <c r="D31" s="4">
        <v>4</v>
      </c>
      <c r="E31" s="4">
        <v>5</v>
      </c>
      <c r="F31" s="13">
        <v>4</v>
      </c>
      <c r="G31" s="4">
        <v>1</v>
      </c>
      <c r="H31" s="4">
        <v>3</v>
      </c>
      <c r="I31" s="4">
        <v>3</v>
      </c>
      <c r="J31" s="4">
        <v>2</v>
      </c>
      <c r="K31" s="4">
        <v>3</v>
      </c>
      <c r="L31" s="4">
        <v>4</v>
      </c>
      <c r="M31" s="13">
        <v>4</v>
      </c>
      <c r="N31" s="4">
        <v>4</v>
      </c>
      <c r="O31" s="64">
        <v>1</v>
      </c>
      <c r="P31" s="4">
        <v>4</v>
      </c>
      <c r="Q31" s="4">
        <v>4</v>
      </c>
      <c r="R31" s="4">
        <v>3</v>
      </c>
      <c r="S31" s="64">
        <v>2</v>
      </c>
      <c r="T31" s="58">
        <v>2</v>
      </c>
      <c r="U31" s="9">
        <v>3</v>
      </c>
      <c r="V31" s="58">
        <v>2</v>
      </c>
      <c r="W31" s="29">
        <f t="shared" si="0"/>
        <v>62</v>
      </c>
    </row>
    <row r="32" spans="1:23" ht="15.75">
      <c r="A32" s="10">
        <v>27</v>
      </c>
      <c r="B32" s="2" t="s">
        <v>31</v>
      </c>
      <c r="C32" s="4">
        <v>5</v>
      </c>
      <c r="D32" s="4">
        <v>4</v>
      </c>
      <c r="E32" s="4">
        <v>2</v>
      </c>
      <c r="F32" s="13">
        <v>3</v>
      </c>
      <c r="G32" s="4">
        <v>4</v>
      </c>
      <c r="H32" s="4">
        <v>2</v>
      </c>
      <c r="I32" s="4">
        <v>4</v>
      </c>
      <c r="J32" s="4">
        <v>4</v>
      </c>
      <c r="K32" s="4">
        <v>4</v>
      </c>
      <c r="L32" s="4">
        <v>3</v>
      </c>
      <c r="M32" s="13">
        <v>4</v>
      </c>
      <c r="N32" s="4">
        <v>5</v>
      </c>
      <c r="O32" s="64">
        <v>2</v>
      </c>
      <c r="P32" s="4">
        <v>3</v>
      </c>
      <c r="Q32" s="4">
        <v>5</v>
      </c>
      <c r="R32" s="4">
        <v>5</v>
      </c>
      <c r="S32" s="64">
        <v>4</v>
      </c>
      <c r="T32" s="58">
        <v>4</v>
      </c>
      <c r="U32" s="9">
        <v>4</v>
      </c>
      <c r="V32" s="58">
        <v>3</v>
      </c>
      <c r="W32" s="29">
        <f t="shared" si="0"/>
        <v>74</v>
      </c>
    </row>
    <row r="33" spans="1:23" ht="15.75">
      <c r="A33" s="10">
        <v>28</v>
      </c>
      <c r="B33" s="2" t="s">
        <v>32</v>
      </c>
      <c r="C33" s="4">
        <v>5</v>
      </c>
      <c r="D33" s="4">
        <v>5</v>
      </c>
      <c r="E33" s="4">
        <v>4</v>
      </c>
      <c r="F33" s="13">
        <v>4</v>
      </c>
      <c r="G33" s="4">
        <v>4</v>
      </c>
      <c r="H33" s="4">
        <v>3</v>
      </c>
      <c r="I33" s="4">
        <v>4</v>
      </c>
      <c r="J33" s="4">
        <v>4</v>
      </c>
      <c r="K33" s="4">
        <v>5</v>
      </c>
      <c r="L33" s="4">
        <v>4</v>
      </c>
      <c r="M33" s="13">
        <v>2</v>
      </c>
      <c r="N33" s="4">
        <v>5</v>
      </c>
      <c r="O33" s="64">
        <v>3</v>
      </c>
      <c r="P33" s="4">
        <v>5</v>
      </c>
      <c r="Q33" s="4">
        <v>3</v>
      </c>
      <c r="R33" s="4">
        <v>5</v>
      </c>
      <c r="S33" s="64">
        <v>4</v>
      </c>
      <c r="T33" s="58">
        <v>3</v>
      </c>
      <c r="U33" s="9">
        <v>4</v>
      </c>
      <c r="V33" s="58">
        <v>2</v>
      </c>
      <c r="W33" s="29">
        <f t="shared" si="0"/>
        <v>78</v>
      </c>
    </row>
    <row r="34" spans="1:23" ht="15.75">
      <c r="A34" s="10">
        <v>29</v>
      </c>
      <c r="B34" s="2" t="s">
        <v>33</v>
      </c>
      <c r="C34" s="4">
        <v>3</v>
      </c>
      <c r="D34" s="4">
        <v>3</v>
      </c>
      <c r="E34" s="4">
        <v>2</v>
      </c>
      <c r="F34" s="13">
        <v>4</v>
      </c>
      <c r="G34" s="4">
        <v>3</v>
      </c>
      <c r="H34" s="4">
        <v>1</v>
      </c>
      <c r="I34" s="4">
        <v>3</v>
      </c>
      <c r="J34" s="4">
        <v>4</v>
      </c>
      <c r="K34" s="4">
        <v>4</v>
      </c>
      <c r="L34" s="4">
        <v>3</v>
      </c>
      <c r="M34" s="13">
        <v>3</v>
      </c>
      <c r="N34" s="4">
        <v>5</v>
      </c>
      <c r="O34" s="64">
        <v>4</v>
      </c>
      <c r="P34" s="4">
        <v>4</v>
      </c>
      <c r="Q34" s="4">
        <v>3</v>
      </c>
      <c r="R34" s="4">
        <v>3</v>
      </c>
      <c r="S34" s="64">
        <v>4</v>
      </c>
      <c r="T34" s="58">
        <v>2</v>
      </c>
      <c r="U34" s="9">
        <v>2</v>
      </c>
      <c r="V34" s="58">
        <v>3</v>
      </c>
      <c r="W34" s="29">
        <f t="shared" si="0"/>
        <v>63</v>
      </c>
    </row>
    <row r="35" spans="1:23" ht="15.75">
      <c r="A35" s="10">
        <v>30</v>
      </c>
      <c r="B35" s="2" t="s">
        <v>34</v>
      </c>
      <c r="C35" s="4">
        <v>4</v>
      </c>
      <c r="D35" s="4">
        <v>4</v>
      </c>
      <c r="E35" s="4">
        <v>4</v>
      </c>
      <c r="F35" s="13">
        <v>5</v>
      </c>
      <c r="G35" s="4">
        <v>2</v>
      </c>
      <c r="H35" s="4">
        <v>3</v>
      </c>
      <c r="I35" s="4">
        <v>4</v>
      </c>
      <c r="J35" s="4">
        <v>3</v>
      </c>
      <c r="K35" s="4">
        <v>3</v>
      </c>
      <c r="L35" s="4">
        <v>3</v>
      </c>
      <c r="M35" s="13">
        <v>4</v>
      </c>
      <c r="N35" s="4">
        <v>4</v>
      </c>
      <c r="O35" s="64">
        <v>3</v>
      </c>
      <c r="P35" s="4">
        <v>4</v>
      </c>
      <c r="Q35" s="4">
        <v>3</v>
      </c>
      <c r="R35" s="4">
        <v>4</v>
      </c>
      <c r="S35" s="64">
        <v>4</v>
      </c>
      <c r="T35" s="58">
        <v>2</v>
      </c>
      <c r="U35" s="9">
        <v>4</v>
      </c>
      <c r="V35" s="58">
        <v>2</v>
      </c>
      <c r="W35" s="29">
        <f t="shared" si="0"/>
        <v>69</v>
      </c>
    </row>
    <row r="36" spans="1:23" ht="15.75">
      <c r="A36" s="93" t="s">
        <v>35</v>
      </c>
      <c r="B36" s="94"/>
      <c r="C36" s="5">
        <f>CORREL(C6:C35,$W$6:$W$35)</f>
        <v>0.44214004262424011</v>
      </c>
      <c r="D36" s="5">
        <f>CORREL(D6:D35,$W$6:$W$35)</f>
        <v>0.46563402073814508</v>
      </c>
      <c r="E36" s="5">
        <f t="shared" ref="E36:I36" si="1">CORREL(E6:E35,$W$6:$W$35)</f>
        <v>0.46585432220238543</v>
      </c>
      <c r="F36" s="5">
        <f t="shared" si="1"/>
        <v>0.43802270015552014</v>
      </c>
      <c r="G36" s="5">
        <f t="shared" si="1"/>
        <v>0.37806201382533561</v>
      </c>
      <c r="H36" s="5">
        <f t="shared" si="1"/>
        <v>0.36218144679459846</v>
      </c>
      <c r="I36" s="5">
        <f t="shared" si="1"/>
        <v>0.53710336534983794</v>
      </c>
      <c r="J36" s="5">
        <f t="shared" ref="J36" si="2">CORREL(J6:J35,$W$6:$W$35)</f>
        <v>0.48179012892139478</v>
      </c>
      <c r="K36" s="5">
        <f t="shared" ref="K36" si="3">CORREL(K6:K35,$W$6:$W$35)</f>
        <v>0.42890548718710558</v>
      </c>
      <c r="L36" s="5">
        <f t="shared" ref="L36:N36" si="4">CORREL(L6:L35,$W$6:$W$35)</f>
        <v>0.36776346100245971</v>
      </c>
      <c r="M36" s="5">
        <f t="shared" si="4"/>
        <v>0.41447782872554217</v>
      </c>
      <c r="N36" s="5">
        <f t="shared" si="4"/>
        <v>0.45402013159140331</v>
      </c>
      <c r="O36" s="59">
        <f t="shared" ref="O36" si="5">CORREL(O6:O35,$W$6:$W$35)</f>
        <v>0.35236261334538438</v>
      </c>
      <c r="P36" s="16">
        <f t="shared" ref="P36" si="6">CORREL(P6:P35,$W$6:$W$35)</f>
        <v>0.499001900255447</v>
      </c>
      <c r="Q36" s="16">
        <f t="shared" ref="Q36:S36" si="7">CORREL(Q6:Q35,$W$6:$W$35)</f>
        <v>0.55081630229990097</v>
      </c>
      <c r="R36" s="16">
        <f t="shared" si="7"/>
        <v>0.38234560422830483</v>
      </c>
      <c r="S36" s="59">
        <f t="shared" si="7"/>
        <v>4.7646417536194668E-2</v>
      </c>
      <c r="T36" s="59">
        <f t="shared" ref="T36" si="8">CORREL(T6:T35,$W$6:$W$35)</f>
        <v>0.28518287160075378</v>
      </c>
      <c r="U36" s="16">
        <f t="shared" ref="U36" si="9">CORREL(U6:U35,$W$6:$W$35)</f>
        <v>0.42058750783586729</v>
      </c>
      <c r="V36" s="59">
        <f t="shared" ref="V36" si="10">CORREL(V6:V35,$W$6:$W$35)</f>
        <v>0.17773949426899341</v>
      </c>
      <c r="W36" s="28">
        <f>SUM(W6:W35)</f>
        <v>2073</v>
      </c>
    </row>
    <row r="37" spans="1:23" ht="15.75">
      <c r="A37" s="93" t="s">
        <v>36</v>
      </c>
      <c r="B37" s="94"/>
      <c r="C37" s="6">
        <v>0.36099999999999999</v>
      </c>
      <c r="D37" s="6">
        <v>0.36099999999999999</v>
      </c>
      <c r="E37" s="6">
        <v>0.36099999999999999</v>
      </c>
      <c r="F37" s="6">
        <v>0.36099999999999999</v>
      </c>
      <c r="G37" s="6">
        <v>0.36099999999999999</v>
      </c>
      <c r="H37" s="6">
        <v>0.36099999999999999</v>
      </c>
      <c r="I37" s="6">
        <v>0.36099999999999999</v>
      </c>
      <c r="J37" s="6">
        <v>0.36099999999999999</v>
      </c>
      <c r="K37" s="6">
        <v>0.36099999999999999</v>
      </c>
      <c r="L37" s="6">
        <v>0.36099999999999999</v>
      </c>
      <c r="M37" s="6">
        <v>0.36099999999999999</v>
      </c>
      <c r="N37" s="6">
        <v>0.36099999999999999</v>
      </c>
      <c r="O37" s="60">
        <v>0.36099999999999999</v>
      </c>
      <c r="P37" s="6">
        <v>0.36099999999999999</v>
      </c>
      <c r="Q37" s="6">
        <v>0.36099999999999999</v>
      </c>
      <c r="R37" s="6">
        <v>0.36099999999999999</v>
      </c>
      <c r="S37" s="60">
        <v>0.36099999999999999</v>
      </c>
      <c r="T37" s="60">
        <v>0.36099999999999999</v>
      </c>
      <c r="U37" s="6">
        <v>0.36099999999999999</v>
      </c>
      <c r="V37" s="60">
        <v>0.36099999999999999</v>
      </c>
      <c r="W37" s="26"/>
    </row>
    <row r="38" spans="1:23" ht="15.75">
      <c r="A38" s="93" t="s">
        <v>37</v>
      </c>
      <c r="B38" s="94"/>
      <c r="C38" s="14" t="str">
        <f>IF(C36&gt;C37,"valid","drop")</f>
        <v>valid</v>
      </c>
      <c r="D38" s="14" t="str">
        <f t="shared" ref="D38:V38" si="11">IF(D36&gt;D37,"valid","drop")</f>
        <v>valid</v>
      </c>
      <c r="E38" s="14" t="str">
        <f t="shared" si="11"/>
        <v>valid</v>
      </c>
      <c r="F38" s="14" t="str">
        <f t="shared" si="11"/>
        <v>valid</v>
      </c>
      <c r="G38" s="14" t="str">
        <f t="shared" si="11"/>
        <v>valid</v>
      </c>
      <c r="H38" s="14" t="str">
        <f t="shared" si="11"/>
        <v>valid</v>
      </c>
      <c r="I38" s="14" t="str">
        <f t="shared" si="11"/>
        <v>valid</v>
      </c>
      <c r="J38" s="14" t="str">
        <f t="shared" si="11"/>
        <v>valid</v>
      </c>
      <c r="K38" s="14" t="str">
        <f t="shared" si="11"/>
        <v>valid</v>
      </c>
      <c r="L38" s="14" t="str">
        <f t="shared" si="11"/>
        <v>valid</v>
      </c>
      <c r="M38" s="14" t="str">
        <f t="shared" si="11"/>
        <v>valid</v>
      </c>
      <c r="N38" s="14" t="str">
        <f t="shared" si="11"/>
        <v>valid</v>
      </c>
      <c r="O38" s="61" t="str">
        <f t="shared" si="11"/>
        <v>drop</v>
      </c>
      <c r="P38" s="14" t="str">
        <f t="shared" si="11"/>
        <v>valid</v>
      </c>
      <c r="Q38" s="14" t="str">
        <f t="shared" si="11"/>
        <v>valid</v>
      </c>
      <c r="R38" s="14" t="str">
        <f t="shared" si="11"/>
        <v>valid</v>
      </c>
      <c r="S38" s="61" t="str">
        <f t="shared" si="11"/>
        <v>drop</v>
      </c>
      <c r="T38" s="61" t="str">
        <f t="shared" si="11"/>
        <v>drop</v>
      </c>
      <c r="U38" s="14" t="str">
        <f t="shared" si="11"/>
        <v>valid</v>
      </c>
      <c r="V38" s="61" t="str">
        <f t="shared" si="11"/>
        <v>drop</v>
      </c>
      <c r="W38" s="27"/>
    </row>
    <row r="42" spans="1:23" ht="15.75">
      <c r="A42" s="87" t="s">
        <v>38</v>
      </c>
      <c r="B42" s="87"/>
      <c r="C42" s="87"/>
      <c r="D42" s="87"/>
      <c r="E42" s="87"/>
      <c r="F42" s="87"/>
      <c r="G42" s="87"/>
      <c r="H42" s="87"/>
      <c r="I42" s="87"/>
      <c r="J42" s="87"/>
    </row>
    <row r="43" spans="1:23" ht="16.5" thickBot="1">
      <c r="A43" s="88" t="s">
        <v>39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23" s="30" customFormat="1" ht="16.5" thickTop="1">
      <c r="A44" s="83"/>
      <c r="B44" s="83"/>
      <c r="C44" s="83"/>
      <c r="D44" s="83"/>
      <c r="E44" s="83"/>
      <c r="F44" s="83"/>
      <c r="G44" s="83"/>
      <c r="H44" s="83"/>
      <c r="I44" s="83"/>
      <c r="J44" s="83"/>
      <c r="W44" s="17"/>
    </row>
    <row r="45" spans="1:23" ht="15.75">
      <c r="A45" s="24"/>
      <c r="B45" s="24"/>
      <c r="C45" s="24"/>
      <c r="D45" s="24"/>
      <c r="E45" s="24"/>
      <c r="F45" s="24"/>
    </row>
    <row r="46" spans="1:23" ht="15.75">
      <c r="C46" s="20" t="s">
        <v>44</v>
      </c>
      <c r="D46" s="23" t="s">
        <v>40</v>
      </c>
      <c r="E46" s="23" t="s">
        <v>41</v>
      </c>
      <c r="F46" s="20" t="s">
        <v>42</v>
      </c>
      <c r="G46" s="20"/>
      <c r="H46" s="20"/>
    </row>
    <row r="47" spans="1:23" ht="15.75">
      <c r="C47" s="18" t="s">
        <v>5</v>
      </c>
      <c r="D47" s="19">
        <v>4</v>
      </c>
      <c r="E47" s="19">
        <v>69</v>
      </c>
      <c r="F47" s="22">
        <f>D47*E47</f>
        <v>276</v>
      </c>
      <c r="G47" s="22">
        <f>D47^2</f>
        <v>16</v>
      </c>
      <c r="H47" s="22">
        <f>E47^2</f>
        <v>4761</v>
      </c>
    </row>
    <row r="48" spans="1:23" ht="15.75">
      <c r="C48" s="18" t="s">
        <v>6</v>
      </c>
      <c r="D48" s="19">
        <v>5</v>
      </c>
      <c r="E48" s="19">
        <v>78</v>
      </c>
      <c r="F48" s="22">
        <f t="shared" ref="F48:F76" si="12">D48*E48</f>
        <v>390</v>
      </c>
      <c r="G48" s="22">
        <f t="shared" ref="G48:G76" si="13">D48^2</f>
        <v>25</v>
      </c>
      <c r="H48" s="22">
        <f t="shared" ref="H48:H76" si="14">E48^2</f>
        <v>6084</v>
      </c>
    </row>
    <row r="49" spans="3:8" ht="15.75">
      <c r="C49" s="18" t="s">
        <v>7</v>
      </c>
      <c r="D49" s="19">
        <v>4</v>
      </c>
      <c r="E49" s="19">
        <v>67</v>
      </c>
      <c r="F49" s="22">
        <f t="shared" si="12"/>
        <v>268</v>
      </c>
      <c r="G49" s="22">
        <f t="shared" si="13"/>
        <v>16</v>
      </c>
      <c r="H49" s="22">
        <f t="shared" si="14"/>
        <v>4489</v>
      </c>
    </row>
    <row r="50" spans="3:8" ht="15.75">
      <c r="C50" s="18" t="s">
        <v>8</v>
      </c>
      <c r="D50" s="19">
        <v>4</v>
      </c>
      <c r="E50" s="19">
        <v>67</v>
      </c>
      <c r="F50" s="22">
        <f t="shared" si="12"/>
        <v>268</v>
      </c>
      <c r="G50" s="22">
        <f t="shared" si="13"/>
        <v>16</v>
      </c>
      <c r="H50" s="22">
        <f t="shared" si="14"/>
        <v>4489</v>
      </c>
    </row>
    <row r="51" spans="3:8" ht="15.75">
      <c r="C51" s="18" t="s">
        <v>9</v>
      </c>
      <c r="D51" s="19">
        <v>4</v>
      </c>
      <c r="E51" s="19">
        <v>72</v>
      </c>
      <c r="F51" s="22">
        <f t="shared" si="12"/>
        <v>288</v>
      </c>
      <c r="G51" s="22">
        <f t="shared" si="13"/>
        <v>16</v>
      </c>
      <c r="H51" s="22">
        <f t="shared" si="14"/>
        <v>5184</v>
      </c>
    </row>
    <row r="52" spans="3:8" ht="15.75">
      <c r="C52" s="18" t="s">
        <v>10</v>
      </c>
      <c r="D52" s="19">
        <v>2</v>
      </c>
      <c r="E52" s="19">
        <v>59</v>
      </c>
      <c r="F52" s="22">
        <f t="shared" si="12"/>
        <v>118</v>
      </c>
      <c r="G52" s="22">
        <f t="shared" si="13"/>
        <v>4</v>
      </c>
      <c r="H52" s="22">
        <f t="shared" si="14"/>
        <v>3481</v>
      </c>
    </row>
    <row r="53" spans="3:8" ht="15.75">
      <c r="C53" s="18" t="s">
        <v>11</v>
      </c>
      <c r="D53" s="19">
        <v>3</v>
      </c>
      <c r="E53" s="19">
        <v>74</v>
      </c>
      <c r="F53" s="22">
        <f t="shared" si="12"/>
        <v>222</v>
      </c>
      <c r="G53" s="22">
        <f t="shared" si="13"/>
        <v>9</v>
      </c>
      <c r="H53" s="22">
        <f t="shared" si="14"/>
        <v>5476</v>
      </c>
    </row>
    <row r="54" spans="3:8" ht="15.75">
      <c r="C54" s="18" t="s">
        <v>12</v>
      </c>
      <c r="D54" s="19">
        <v>5</v>
      </c>
      <c r="E54" s="19">
        <v>72</v>
      </c>
      <c r="F54" s="22">
        <f t="shared" si="12"/>
        <v>360</v>
      </c>
      <c r="G54" s="22">
        <f t="shared" si="13"/>
        <v>25</v>
      </c>
      <c r="H54" s="22">
        <f t="shared" si="14"/>
        <v>5184</v>
      </c>
    </row>
    <row r="55" spans="3:8" ht="15.75">
      <c r="C55" s="18" t="s">
        <v>13</v>
      </c>
      <c r="D55" s="19">
        <v>4</v>
      </c>
      <c r="E55" s="19">
        <v>68</v>
      </c>
      <c r="F55" s="22">
        <f t="shared" si="12"/>
        <v>272</v>
      </c>
      <c r="G55" s="22">
        <f t="shared" si="13"/>
        <v>16</v>
      </c>
      <c r="H55" s="22">
        <f t="shared" si="14"/>
        <v>4624</v>
      </c>
    </row>
    <row r="56" spans="3:8" ht="15.75">
      <c r="C56" s="18" t="s">
        <v>14</v>
      </c>
      <c r="D56" s="25">
        <v>4</v>
      </c>
      <c r="E56" s="19">
        <v>69</v>
      </c>
      <c r="F56" s="22">
        <f t="shared" si="12"/>
        <v>276</v>
      </c>
      <c r="G56" s="22">
        <f t="shared" si="13"/>
        <v>16</v>
      </c>
      <c r="H56" s="22">
        <f t="shared" si="14"/>
        <v>4761</v>
      </c>
    </row>
    <row r="57" spans="3:8" ht="15.75">
      <c r="C57" s="18" t="s">
        <v>15</v>
      </c>
      <c r="D57" s="25">
        <v>5</v>
      </c>
      <c r="E57" s="19">
        <v>54</v>
      </c>
      <c r="F57" s="22">
        <f t="shared" si="12"/>
        <v>270</v>
      </c>
      <c r="G57" s="22">
        <f t="shared" si="13"/>
        <v>25</v>
      </c>
      <c r="H57" s="22">
        <f t="shared" si="14"/>
        <v>2916</v>
      </c>
    </row>
    <row r="58" spans="3:8" ht="15.75">
      <c r="C58" s="18" t="s">
        <v>16</v>
      </c>
      <c r="D58" s="25">
        <v>4</v>
      </c>
      <c r="E58" s="19">
        <v>70</v>
      </c>
      <c r="F58" s="22">
        <f t="shared" si="12"/>
        <v>280</v>
      </c>
      <c r="G58" s="22">
        <f t="shared" si="13"/>
        <v>16</v>
      </c>
      <c r="H58" s="22">
        <f t="shared" si="14"/>
        <v>4900</v>
      </c>
    </row>
    <row r="59" spans="3:8" ht="15.75">
      <c r="C59" s="18" t="s">
        <v>17</v>
      </c>
      <c r="D59" s="25">
        <v>3</v>
      </c>
      <c r="E59" s="19">
        <v>73</v>
      </c>
      <c r="F59" s="22">
        <f t="shared" si="12"/>
        <v>219</v>
      </c>
      <c r="G59" s="22">
        <f t="shared" si="13"/>
        <v>9</v>
      </c>
      <c r="H59" s="22">
        <f t="shared" si="14"/>
        <v>5329</v>
      </c>
    </row>
    <row r="60" spans="3:8" ht="15.75">
      <c r="C60" s="18" t="s">
        <v>18</v>
      </c>
      <c r="D60" s="25">
        <v>4</v>
      </c>
      <c r="E60" s="19">
        <v>79</v>
      </c>
      <c r="F60" s="22">
        <f t="shared" si="12"/>
        <v>316</v>
      </c>
      <c r="G60" s="22">
        <f t="shared" si="13"/>
        <v>16</v>
      </c>
      <c r="H60" s="22">
        <f t="shared" si="14"/>
        <v>6241</v>
      </c>
    </row>
    <row r="61" spans="3:8" ht="15.75">
      <c r="C61" s="18" t="s">
        <v>19</v>
      </c>
      <c r="D61" s="25">
        <v>3</v>
      </c>
      <c r="E61" s="19">
        <v>66</v>
      </c>
      <c r="F61" s="22">
        <f t="shared" si="12"/>
        <v>198</v>
      </c>
      <c r="G61" s="22">
        <f t="shared" si="13"/>
        <v>9</v>
      </c>
      <c r="H61" s="22">
        <f t="shared" si="14"/>
        <v>4356</v>
      </c>
    </row>
    <row r="62" spans="3:8" ht="15.75">
      <c r="C62" s="18" t="s">
        <v>20</v>
      </c>
      <c r="D62" s="25">
        <v>4</v>
      </c>
      <c r="E62" s="19">
        <v>72</v>
      </c>
      <c r="F62" s="22">
        <f t="shared" si="12"/>
        <v>288</v>
      </c>
      <c r="G62" s="22">
        <f t="shared" si="13"/>
        <v>16</v>
      </c>
      <c r="H62" s="22">
        <f t="shared" si="14"/>
        <v>5184</v>
      </c>
    </row>
    <row r="63" spans="3:8" ht="15.75">
      <c r="C63" s="18" t="s">
        <v>21</v>
      </c>
      <c r="D63" s="25">
        <v>4</v>
      </c>
      <c r="E63" s="19">
        <v>66</v>
      </c>
      <c r="F63" s="22">
        <f t="shared" si="12"/>
        <v>264</v>
      </c>
      <c r="G63" s="22">
        <f t="shared" si="13"/>
        <v>16</v>
      </c>
      <c r="H63" s="22">
        <f t="shared" si="14"/>
        <v>4356</v>
      </c>
    </row>
    <row r="64" spans="3:8" ht="15.75">
      <c r="C64" s="18" t="s">
        <v>22</v>
      </c>
      <c r="D64" s="25">
        <v>3</v>
      </c>
      <c r="E64" s="19">
        <v>68</v>
      </c>
      <c r="F64" s="22">
        <f t="shared" si="12"/>
        <v>204</v>
      </c>
      <c r="G64" s="22">
        <f t="shared" si="13"/>
        <v>9</v>
      </c>
      <c r="H64" s="22">
        <f t="shared" si="14"/>
        <v>4624</v>
      </c>
    </row>
    <row r="65" spans="3:8" ht="15.75">
      <c r="C65" s="18" t="s">
        <v>23</v>
      </c>
      <c r="D65" s="25">
        <v>4</v>
      </c>
      <c r="E65" s="19">
        <v>62</v>
      </c>
      <c r="F65" s="22">
        <f t="shared" si="12"/>
        <v>248</v>
      </c>
      <c r="G65" s="22">
        <f t="shared" si="13"/>
        <v>16</v>
      </c>
      <c r="H65" s="22">
        <f t="shared" si="14"/>
        <v>3844</v>
      </c>
    </row>
    <row r="66" spans="3:8" ht="15.75">
      <c r="C66" s="18" t="s">
        <v>24</v>
      </c>
      <c r="D66" s="25">
        <v>5</v>
      </c>
      <c r="E66" s="19">
        <v>73</v>
      </c>
      <c r="F66" s="22">
        <f t="shared" si="12"/>
        <v>365</v>
      </c>
      <c r="G66" s="22">
        <f t="shared" si="13"/>
        <v>25</v>
      </c>
      <c r="H66" s="22">
        <f t="shared" si="14"/>
        <v>5329</v>
      </c>
    </row>
    <row r="67" spans="3:8" ht="15.75">
      <c r="C67" s="18" t="s">
        <v>25</v>
      </c>
      <c r="D67" s="25">
        <v>4</v>
      </c>
      <c r="E67" s="19">
        <v>66</v>
      </c>
      <c r="F67" s="22">
        <f t="shared" si="12"/>
        <v>264</v>
      </c>
      <c r="G67" s="22">
        <f t="shared" si="13"/>
        <v>16</v>
      </c>
      <c r="H67" s="22">
        <f t="shared" si="14"/>
        <v>4356</v>
      </c>
    </row>
    <row r="68" spans="3:8" ht="15.75">
      <c r="C68" s="18" t="s">
        <v>26</v>
      </c>
      <c r="D68" s="25">
        <v>5</v>
      </c>
      <c r="E68" s="19">
        <v>82</v>
      </c>
      <c r="F68" s="22">
        <f t="shared" si="12"/>
        <v>410</v>
      </c>
      <c r="G68" s="22">
        <f t="shared" si="13"/>
        <v>25</v>
      </c>
      <c r="H68" s="22">
        <f t="shared" si="14"/>
        <v>6724</v>
      </c>
    </row>
    <row r="69" spans="3:8" ht="15.75">
      <c r="C69" s="18" t="s">
        <v>27</v>
      </c>
      <c r="D69" s="25">
        <v>4</v>
      </c>
      <c r="E69" s="19">
        <v>71</v>
      </c>
      <c r="F69" s="22">
        <f t="shared" si="12"/>
        <v>284</v>
      </c>
      <c r="G69" s="22">
        <f t="shared" si="13"/>
        <v>16</v>
      </c>
      <c r="H69" s="22">
        <f t="shared" si="14"/>
        <v>5041</v>
      </c>
    </row>
    <row r="70" spans="3:8" ht="15.75">
      <c r="C70" s="18" t="s">
        <v>28</v>
      </c>
      <c r="D70" s="25">
        <v>3</v>
      </c>
      <c r="E70" s="19">
        <v>57</v>
      </c>
      <c r="F70" s="22">
        <f t="shared" si="12"/>
        <v>171</v>
      </c>
      <c r="G70" s="22">
        <f t="shared" si="13"/>
        <v>9</v>
      </c>
      <c r="H70" s="22">
        <f t="shared" si="14"/>
        <v>3249</v>
      </c>
    </row>
    <row r="71" spans="3:8" ht="15.75">
      <c r="C71" s="18" t="s">
        <v>29</v>
      </c>
      <c r="D71" s="25">
        <v>5</v>
      </c>
      <c r="E71" s="19">
        <v>73</v>
      </c>
      <c r="F71" s="22">
        <f t="shared" si="12"/>
        <v>365</v>
      </c>
      <c r="G71" s="22">
        <f t="shared" si="13"/>
        <v>25</v>
      </c>
      <c r="H71" s="22">
        <f t="shared" si="14"/>
        <v>5329</v>
      </c>
    </row>
    <row r="72" spans="3:8" ht="15.75">
      <c r="C72" s="18" t="s">
        <v>30</v>
      </c>
      <c r="D72" s="25">
        <v>4</v>
      </c>
      <c r="E72" s="19">
        <v>62</v>
      </c>
      <c r="F72" s="22">
        <f t="shared" si="12"/>
        <v>248</v>
      </c>
      <c r="G72" s="22">
        <f t="shared" si="13"/>
        <v>16</v>
      </c>
      <c r="H72" s="22">
        <f t="shared" si="14"/>
        <v>3844</v>
      </c>
    </row>
    <row r="73" spans="3:8" ht="15.75">
      <c r="C73" s="18" t="s">
        <v>31</v>
      </c>
      <c r="D73" s="25">
        <v>5</v>
      </c>
      <c r="E73" s="19">
        <v>74</v>
      </c>
      <c r="F73" s="22">
        <f t="shared" si="12"/>
        <v>370</v>
      </c>
      <c r="G73" s="22">
        <f t="shared" si="13"/>
        <v>25</v>
      </c>
      <c r="H73" s="22">
        <f t="shared" si="14"/>
        <v>5476</v>
      </c>
    </row>
    <row r="74" spans="3:8" ht="15.75">
      <c r="C74" s="18" t="s">
        <v>32</v>
      </c>
      <c r="D74" s="25">
        <v>5</v>
      </c>
      <c r="E74" s="19">
        <v>78</v>
      </c>
      <c r="F74" s="22">
        <f t="shared" si="12"/>
        <v>390</v>
      </c>
      <c r="G74" s="22">
        <f t="shared" si="13"/>
        <v>25</v>
      </c>
      <c r="H74" s="22">
        <f t="shared" si="14"/>
        <v>6084</v>
      </c>
    </row>
    <row r="75" spans="3:8" ht="15.75">
      <c r="C75" s="18" t="s">
        <v>33</v>
      </c>
      <c r="D75" s="25">
        <v>3</v>
      </c>
      <c r="E75" s="19">
        <v>63</v>
      </c>
      <c r="F75" s="22">
        <f t="shared" si="12"/>
        <v>189</v>
      </c>
      <c r="G75" s="22">
        <f t="shared" si="13"/>
        <v>9</v>
      </c>
      <c r="H75" s="22">
        <f t="shared" si="14"/>
        <v>3969</v>
      </c>
    </row>
    <row r="76" spans="3:8" ht="15.75">
      <c r="C76" s="18" t="s">
        <v>34</v>
      </c>
      <c r="D76" s="25">
        <v>4</v>
      </c>
      <c r="E76" s="19">
        <v>69</v>
      </c>
      <c r="F76" s="22">
        <f t="shared" si="12"/>
        <v>276</v>
      </c>
      <c r="G76" s="22">
        <f t="shared" si="13"/>
        <v>16</v>
      </c>
      <c r="H76" s="22">
        <f t="shared" si="14"/>
        <v>4761</v>
      </c>
    </row>
    <row r="77" spans="3:8" ht="15.75">
      <c r="C77" s="21" t="s">
        <v>43</v>
      </c>
      <c r="D77" s="20">
        <f>SUM(D47:D76)</f>
        <v>120</v>
      </c>
      <c r="E77" s="20">
        <f>SUM(E47:E76)</f>
        <v>2073</v>
      </c>
      <c r="F77" s="20">
        <f>SUM(F47:F76)</f>
        <v>8357</v>
      </c>
      <c r="G77" s="20">
        <f>SUM(G47:G76)</f>
        <v>498</v>
      </c>
      <c r="H77" s="20">
        <f>SUM(H47:H76)</f>
        <v>144445</v>
      </c>
    </row>
  </sheetData>
  <mergeCells count="10">
    <mergeCell ref="A1:W1"/>
    <mergeCell ref="A42:J42"/>
    <mergeCell ref="A43:J43"/>
    <mergeCell ref="W4:W5"/>
    <mergeCell ref="C4:T4"/>
    <mergeCell ref="A4:A5"/>
    <mergeCell ref="A36:B36"/>
    <mergeCell ref="A37:B37"/>
    <mergeCell ref="A38:B38"/>
    <mergeCell ref="B4:B5"/>
  </mergeCells>
  <pageMargins left="1.5748031496062993" right="1.1811023622047243" top="1.5748031496062993" bottom="1.1811023622047243" header="0.31496062992125984" footer="0.31496062992125984"/>
  <pageSetup scale="34" fitToHeight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A16" zoomScale="70" zoomScaleNormal="70" workbookViewId="0">
      <selection activeCell="G45" sqref="G45"/>
    </sheetView>
  </sheetViews>
  <sheetFormatPr defaultRowHeight="15"/>
  <cols>
    <col min="3" max="3" width="12.140625" bestFit="1" customWidth="1"/>
    <col min="23" max="23" width="10.85546875" bestFit="1" customWidth="1"/>
    <col min="24" max="24" width="10.28515625" bestFit="1" customWidth="1"/>
  </cols>
  <sheetData>
    <row r="1" spans="1:24" ht="16.5" thickBot="1">
      <c r="A1" s="30"/>
      <c r="B1" s="97" t="s">
        <v>45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30"/>
    </row>
    <row r="2" spans="1:24" ht="15.75" thickTop="1"/>
    <row r="3" spans="1:24" ht="15.75">
      <c r="A3" s="92" t="s">
        <v>1</v>
      </c>
      <c r="B3" s="95" t="s">
        <v>2</v>
      </c>
      <c r="C3" s="90" t="s">
        <v>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89" t="s">
        <v>4</v>
      </c>
      <c r="X3" s="96" t="s">
        <v>46</v>
      </c>
    </row>
    <row r="4" spans="1:24" ht="17.25" customHeight="1">
      <c r="A4" s="92"/>
      <c r="B4" s="95"/>
      <c r="C4" s="31">
        <v>1</v>
      </c>
      <c r="D4" s="31">
        <v>2</v>
      </c>
      <c r="E4" s="31">
        <v>3</v>
      </c>
      <c r="F4" s="48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48">
        <v>11</v>
      </c>
      <c r="N4" s="31">
        <v>12</v>
      </c>
      <c r="O4" s="62">
        <v>13</v>
      </c>
      <c r="P4" s="31">
        <v>14</v>
      </c>
      <c r="Q4" s="31">
        <v>15</v>
      </c>
      <c r="R4" s="31">
        <v>16</v>
      </c>
      <c r="S4" s="62">
        <v>17</v>
      </c>
      <c r="T4" s="56">
        <v>18</v>
      </c>
      <c r="U4" s="55">
        <v>19</v>
      </c>
      <c r="V4" s="56">
        <v>20</v>
      </c>
      <c r="W4" s="89"/>
      <c r="X4" s="96"/>
    </row>
    <row r="5" spans="1:24" ht="15.75">
      <c r="A5" s="45">
        <v>1</v>
      </c>
      <c r="B5" s="32" t="s">
        <v>5</v>
      </c>
      <c r="C5" s="33">
        <v>4</v>
      </c>
      <c r="D5" s="33">
        <v>3</v>
      </c>
      <c r="E5" s="33">
        <v>4</v>
      </c>
      <c r="F5" s="50">
        <v>2</v>
      </c>
      <c r="G5" s="33">
        <v>2</v>
      </c>
      <c r="H5" s="33">
        <v>3</v>
      </c>
      <c r="I5" s="33">
        <v>4</v>
      </c>
      <c r="J5" s="33">
        <v>4</v>
      </c>
      <c r="K5" s="33">
        <v>4</v>
      </c>
      <c r="L5" s="33">
        <v>4</v>
      </c>
      <c r="M5" s="50">
        <v>3</v>
      </c>
      <c r="N5" s="33">
        <v>4</v>
      </c>
      <c r="O5" s="63">
        <v>3</v>
      </c>
      <c r="P5" s="33">
        <v>3</v>
      </c>
      <c r="Q5" s="33">
        <v>4</v>
      </c>
      <c r="R5" s="33">
        <v>4</v>
      </c>
      <c r="S5" s="63">
        <v>4</v>
      </c>
      <c r="T5" s="57">
        <v>4</v>
      </c>
      <c r="U5" s="43">
        <v>3</v>
      </c>
      <c r="V5" s="57">
        <v>3</v>
      </c>
      <c r="W5" s="33">
        <f>SUM(C5:V5)</f>
        <v>69</v>
      </c>
      <c r="X5" s="36">
        <f>SUM(C5+D5+E5+F5+G5+H5+I5+J5+K5+L5+M5+N5+P5+Q5+R5+U5)</f>
        <v>55</v>
      </c>
    </row>
    <row r="6" spans="1:24" ht="15.75">
      <c r="A6" s="45">
        <v>2</v>
      </c>
      <c r="B6" s="32" t="s">
        <v>6</v>
      </c>
      <c r="C6" s="33">
        <v>5</v>
      </c>
      <c r="D6" s="33">
        <v>5</v>
      </c>
      <c r="E6" s="33">
        <v>5</v>
      </c>
      <c r="F6" s="50">
        <v>4</v>
      </c>
      <c r="G6" s="33">
        <v>3</v>
      </c>
      <c r="H6" s="33">
        <v>2</v>
      </c>
      <c r="I6" s="33">
        <v>5</v>
      </c>
      <c r="J6" s="33">
        <v>5</v>
      </c>
      <c r="K6" s="33">
        <v>5</v>
      </c>
      <c r="L6" s="33">
        <v>3</v>
      </c>
      <c r="M6" s="50">
        <v>3</v>
      </c>
      <c r="N6" s="33">
        <v>5</v>
      </c>
      <c r="O6" s="63">
        <v>4</v>
      </c>
      <c r="P6" s="33">
        <v>4</v>
      </c>
      <c r="Q6" s="33">
        <v>4</v>
      </c>
      <c r="R6" s="33">
        <v>3</v>
      </c>
      <c r="S6" s="63">
        <v>2</v>
      </c>
      <c r="T6" s="57">
        <v>2</v>
      </c>
      <c r="U6" s="43">
        <v>5</v>
      </c>
      <c r="V6" s="57">
        <v>4</v>
      </c>
      <c r="W6" s="33">
        <f t="shared" ref="W6:W34" si="0">SUM(C6:V6)</f>
        <v>78</v>
      </c>
      <c r="X6" s="36">
        <f t="shared" ref="X6:X34" si="1">SUM(C6+D6+E6+F6+G6+H6+I6+J6+K6+L6+M6+N6+P6+Q6+R6+U6)</f>
        <v>66</v>
      </c>
    </row>
    <row r="7" spans="1:24" ht="15.75">
      <c r="A7" s="45">
        <v>3</v>
      </c>
      <c r="B7" s="32" t="s">
        <v>7</v>
      </c>
      <c r="C7" s="33">
        <v>4</v>
      </c>
      <c r="D7" s="33">
        <v>4</v>
      </c>
      <c r="E7" s="33">
        <v>2</v>
      </c>
      <c r="F7" s="50">
        <v>4</v>
      </c>
      <c r="G7" s="33">
        <v>4</v>
      </c>
      <c r="H7" s="33">
        <v>2</v>
      </c>
      <c r="I7" s="33">
        <v>4</v>
      </c>
      <c r="J7" s="33">
        <v>4</v>
      </c>
      <c r="K7" s="33">
        <v>3</v>
      </c>
      <c r="L7" s="33">
        <v>3</v>
      </c>
      <c r="M7" s="50">
        <v>3</v>
      </c>
      <c r="N7" s="33">
        <v>4</v>
      </c>
      <c r="O7" s="63">
        <v>2</v>
      </c>
      <c r="P7" s="33">
        <v>2</v>
      </c>
      <c r="Q7" s="33">
        <v>4</v>
      </c>
      <c r="R7" s="33">
        <v>4</v>
      </c>
      <c r="S7" s="63">
        <v>4</v>
      </c>
      <c r="T7" s="57">
        <v>4</v>
      </c>
      <c r="U7" s="43">
        <v>3</v>
      </c>
      <c r="V7" s="57">
        <v>3</v>
      </c>
      <c r="W7" s="33">
        <f t="shared" si="0"/>
        <v>67</v>
      </c>
      <c r="X7" s="36">
        <f t="shared" si="1"/>
        <v>54</v>
      </c>
    </row>
    <row r="8" spans="1:24" ht="15.75">
      <c r="A8" s="45">
        <v>4</v>
      </c>
      <c r="B8" s="32" t="s">
        <v>8</v>
      </c>
      <c r="C8" s="33">
        <v>4</v>
      </c>
      <c r="D8" s="33">
        <v>3</v>
      </c>
      <c r="E8" s="33">
        <v>4</v>
      </c>
      <c r="F8" s="50">
        <v>2</v>
      </c>
      <c r="G8" s="33">
        <v>3</v>
      </c>
      <c r="H8" s="33">
        <v>2</v>
      </c>
      <c r="I8" s="33">
        <v>4</v>
      </c>
      <c r="J8" s="33">
        <v>4</v>
      </c>
      <c r="K8" s="33">
        <v>3</v>
      </c>
      <c r="L8" s="33">
        <v>4</v>
      </c>
      <c r="M8" s="50">
        <v>3</v>
      </c>
      <c r="N8" s="33">
        <v>4</v>
      </c>
      <c r="O8" s="63">
        <v>1</v>
      </c>
      <c r="P8" s="33">
        <v>4</v>
      </c>
      <c r="Q8" s="33">
        <v>4</v>
      </c>
      <c r="R8" s="33">
        <v>5</v>
      </c>
      <c r="S8" s="63">
        <v>4</v>
      </c>
      <c r="T8" s="57">
        <v>4</v>
      </c>
      <c r="U8" s="43">
        <v>1</v>
      </c>
      <c r="V8" s="57">
        <v>4</v>
      </c>
      <c r="W8" s="33">
        <f t="shared" si="0"/>
        <v>67</v>
      </c>
      <c r="X8" s="36">
        <f t="shared" si="1"/>
        <v>54</v>
      </c>
    </row>
    <row r="9" spans="1:24" ht="15.75">
      <c r="A9" s="45">
        <v>5</v>
      </c>
      <c r="B9" s="32" t="s">
        <v>9</v>
      </c>
      <c r="C9" s="33">
        <v>4</v>
      </c>
      <c r="D9" s="33">
        <v>4</v>
      </c>
      <c r="E9" s="33">
        <v>4</v>
      </c>
      <c r="F9" s="50">
        <v>4</v>
      </c>
      <c r="G9" s="33">
        <v>4</v>
      </c>
      <c r="H9" s="33">
        <v>1</v>
      </c>
      <c r="I9" s="33">
        <v>4</v>
      </c>
      <c r="J9" s="33">
        <v>4</v>
      </c>
      <c r="K9" s="33">
        <v>4</v>
      </c>
      <c r="L9" s="33">
        <v>1</v>
      </c>
      <c r="M9" s="50">
        <v>4</v>
      </c>
      <c r="N9" s="33">
        <v>4</v>
      </c>
      <c r="O9" s="63">
        <v>4</v>
      </c>
      <c r="P9" s="33">
        <v>5</v>
      </c>
      <c r="Q9" s="33">
        <v>4</v>
      </c>
      <c r="R9" s="33">
        <v>4</v>
      </c>
      <c r="S9" s="63">
        <v>4</v>
      </c>
      <c r="T9" s="57">
        <v>4</v>
      </c>
      <c r="U9" s="43">
        <v>4</v>
      </c>
      <c r="V9" s="57">
        <v>1</v>
      </c>
      <c r="W9" s="33">
        <f t="shared" si="0"/>
        <v>72</v>
      </c>
      <c r="X9" s="36">
        <f t="shared" si="1"/>
        <v>59</v>
      </c>
    </row>
    <row r="10" spans="1:24" ht="15.75">
      <c r="A10" s="45">
        <v>6</v>
      </c>
      <c r="B10" s="32" t="s">
        <v>10</v>
      </c>
      <c r="C10" s="33">
        <v>2</v>
      </c>
      <c r="D10" s="33">
        <v>4</v>
      </c>
      <c r="E10" s="33">
        <v>2</v>
      </c>
      <c r="F10" s="50">
        <v>2</v>
      </c>
      <c r="G10" s="33">
        <v>1</v>
      </c>
      <c r="H10" s="33">
        <v>2</v>
      </c>
      <c r="I10" s="33">
        <v>4</v>
      </c>
      <c r="J10" s="33">
        <v>4</v>
      </c>
      <c r="K10" s="33">
        <v>4</v>
      </c>
      <c r="L10" s="33">
        <v>3</v>
      </c>
      <c r="M10" s="50">
        <v>2</v>
      </c>
      <c r="N10" s="33">
        <v>4</v>
      </c>
      <c r="O10" s="63">
        <v>2</v>
      </c>
      <c r="P10" s="33">
        <v>3</v>
      </c>
      <c r="Q10" s="33">
        <v>3</v>
      </c>
      <c r="R10" s="33">
        <v>4</v>
      </c>
      <c r="S10" s="63">
        <v>4</v>
      </c>
      <c r="T10" s="57">
        <v>2</v>
      </c>
      <c r="U10" s="43">
        <v>4</v>
      </c>
      <c r="V10" s="57">
        <v>3</v>
      </c>
      <c r="W10" s="33">
        <f t="shared" si="0"/>
        <v>59</v>
      </c>
      <c r="X10" s="36">
        <f t="shared" si="1"/>
        <v>48</v>
      </c>
    </row>
    <row r="11" spans="1:24" ht="15.75">
      <c r="A11" s="45">
        <v>7</v>
      </c>
      <c r="B11" s="32" t="s">
        <v>11</v>
      </c>
      <c r="C11" s="33">
        <v>3</v>
      </c>
      <c r="D11" s="33">
        <v>5</v>
      </c>
      <c r="E11" s="33">
        <v>5</v>
      </c>
      <c r="F11" s="50">
        <v>4</v>
      </c>
      <c r="G11" s="33">
        <v>4</v>
      </c>
      <c r="H11" s="33">
        <v>1</v>
      </c>
      <c r="I11" s="33">
        <v>4</v>
      </c>
      <c r="J11" s="33">
        <v>4</v>
      </c>
      <c r="K11" s="33">
        <v>5</v>
      </c>
      <c r="L11" s="33">
        <v>3</v>
      </c>
      <c r="M11" s="50">
        <v>3</v>
      </c>
      <c r="N11" s="33">
        <v>5</v>
      </c>
      <c r="O11" s="63">
        <v>1</v>
      </c>
      <c r="P11" s="33">
        <v>3</v>
      </c>
      <c r="Q11" s="33">
        <v>3</v>
      </c>
      <c r="R11" s="33">
        <v>4</v>
      </c>
      <c r="S11" s="63">
        <v>5</v>
      </c>
      <c r="T11" s="57">
        <v>3</v>
      </c>
      <c r="U11" s="43">
        <v>5</v>
      </c>
      <c r="V11" s="57">
        <v>4</v>
      </c>
      <c r="W11" s="33">
        <f t="shared" si="0"/>
        <v>74</v>
      </c>
      <c r="X11" s="36">
        <f t="shared" si="1"/>
        <v>61</v>
      </c>
    </row>
    <row r="12" spans="1:24" ht="15.75">
      <c r="A12" s="45">
        <v>8</v>
      </c>
      <c r="B12" s="32" t="s">
        <v>12</v>
      </c>
      <c r="C12" s="33">
        <v>5</v>
      </c>
      <c r="D12" s="33">
        <v>4</v>
      </c>
      <c r="E12" s="33">
        <v>4</v>
      </c>
      <c r="F12" s="50">
        <v>4</v>
      </c>
      <c r="G12" s="33">
        <v>3</v>
      </c>
      <c r="H12" s="33">
        <v>3</v>
      </c>
      <c r="I12" s="33">
        <v>4</v>
      </c>
      <c r="J12" s="33">
        <v>3</v>
      </c>
      <c r="K12" s="33">
        <v>4</v>
      </c>
      <c r="L12" s="33">
        <v>3</v>
      </c>
      <c r="M12" s="50">
        <v>4</v>
      </c>
      <c r="N12" s="33">
        <v>5</v>
      </c>
      <c r="O12" s="63">
        <v>2</v>
      </c>
      <c r="P12" s="33">
        <v>3</v>
      </c>
      <c r="Q12" s="33">
        <v>3</v>
      </c>
      <c r="R12" s="33">
        <v>5</v>
      </c>
      <c r="S12" s="63">
        <v>3</v>
      </c>
      <c r="T12" s="57">
        <v>3</v>
      </c>
      <c r="U12" s="43">
        <v>4</v>
      </c>
      <c r="V12" s="57">
        <v>3</v>
      </c>
      <c r="W12" s="33">
        <f t="shared" si="0"/>
        <v>72</v>
      </c>
      <c r="X12" s="36">
        <f t="shared" si="1"/>
        <v>61</v>
      </c>
    </row>
    <row r="13" spans="1:24" ht="15.75">
      <c r="A13" s="45">
        <v>9</v>
      </c>
      <c r="B13" s="32" t="s">
        <v>13</v>
      </c>
      <c r="C13" s="33">
        <v>4</v>
      </c>
      <c r="D13" s="33">
        <v>4</v>
      </c>
      <c r="E13" s="33">
        <v>3</v>
      </c>
      <c r="F13" s="50">
        <v>4</v>
      </c>
      <c r="G13" s="33">
        <v>4</v>
      </c>
      <c r="H13" s="33">
        <v>2</v>
      </c>
      <c r="I13" s="33">
        <v>4</v>
      </c>
      <c r="J13" s="33">
        <v>4</v>
      </c>
      <c r="K13" s="33">
        <v>4</v>
      </c>
      <c r="L13" s="33">
        <v>2</v>
      </c>
      <c r="M13" s="50">
        <v>3</v>
      </c>
      <c r="N13" s="33">
        <v>4</v>
      </c>
      <c r="O13" s="63">
        <v>2</v>
      </c>
      <c r="P13" s="33">
        <v>4</v>
      </c>
      <c r="Q13" s="33">
        <v>4</v>
      </c>
      <c r="R13" s="33">
        <v>4</v>
      </c>
      <c r="S13" s="63">
        <v>4</v>
      </c>
      <c r="T13" s="57">
        <v>3</v>
      </c>
      <c r="U13" s="43">
        <v>2</v>
      </c>
      <c r="V13" s="57">
        <v>3</v>
      </c>
      <c r="W13" s="33">
        <f t="shared" si="0"/>
        <v>68</v>
      </c>
      <c r="X13" s="36">
        <f t="shared" si="1"/>
        <v>56</v>
      </c>
    </row>
    <row r="14" spans="1:24" ht="15.75">
      <c r="A14" s="45">
        <v>10</v>
      </c>
      <c r="B14" s="32" t="s">
        <v>14</v>
      </c>
      <c r="C14" s="39">
        <v>4</v>
      </c>
      <c r="D14" s="39">
        <v>3</v>
      </c>
      <c r="E14" s="39">
        <v>4</v>
      </c>
      <c r="F14" s="51">
        <v>3</v>
      </c>
      <c r="G14" s="39">
        <v>2</v>
      </c>
      <c r="H14" s="39">
        <v>3</v>
      </c>
      <c r="I14" s="39">
        <v>4</v>
      </c>
      <c r="J14" s="39">
        <v>2</v>
      </c>
      <c r="K14" s="39">
        <v>4</v>
      </c>
      <c r="L14" s="39">
        <v>3</v>
      </c>
      <c r="M14" s="51">
        <v>3</v>
      </c>
      <c r="N14" s="39">
        <v>5</v>
      </c>
      <c r="O14" s="64">
        <v>2</v>
      </c>
      <c r="P14" s="39">
        <v>4</v>
      </c>
      <c r="Q14" s="39">
        <v>2</v>
      </c>
      <c r="R14" s="39">
        <v>4</v>
      </c>
      <c r="S14" s="64">
        <v>4</v>
      </c>
      <c r="T14" s="58">
        <v>3</v>
      </c>
      <c r="U14" s="44">
        <v>5</v>
      </c>
      <c r="V14" s="58">
        <v>5</v>
      </c>
      <c r="W14" s="33">
        <f t="shared" si="0"/>
        <v>69</v>
      </c>
      <c r="X14" s="36">
        <f t="shared" si="1"/>
        <v>55</v>
      </c>
    </row>
    <row r="15" spans="1:24" ht="15.75">
      <c r="A15" s="45">
        <v>11</v>
      </c>
      <c r="B15" s="32" t="s">
        <v>15</v>
      </c>
      <c r="C15" s="39">
        <v>5</v>
      </c>
      <c r="D15" s="39">
        <v>4</v>
      </c>
      <c r="E15" s="39">
        <v>2</v>
      </c>
      <c r="F15" s="51">
        <v>2</v>
      </c>
      <c r="G15" s="39">
        <v>2</v>
      </c>
      <c r="H15" s="39">
        <v>1</v>
      </c>
      <c r="I15" s="39">
        <v>4</v>
      </c>
      <c r="J15" s="39">
        <v>3</v>
      </c>
      <c r="K15" s="39">
        <v>3</v>
      </c>
      <c r="L15" s="39">
        <v>1</v>
      </c>
      <c r="M15" s="51">
        <v>2</v>
      </c>
      <c r="N15" s="39">
        <v>4</v>
      </c>
      <c r="O15" s="64">
        <v>3</v>
      </c>
      <c r="P15" s="39">
        <v>2</v>
      </c>
      <c r="Q15" s="39">
        <v>1</v>
      </c>
      <c r="R15" s="39">
        <v>4</v>
      </c>
      <c r="S15" s="64">
        <v>4</v>
      </c>
      <c r="T15" s="58">
        <v>2</v>
      </c>
      <c r="U15" s="44">
        <v>2</v>
      </c>
      <c r="V15" s="58">
        <v>3</v>
      </c>
      <c r="W15" s="33">
        <f t="shared" si="0"/>
        <v>54</v>
      </c>
      <c r="X15" s="36">
        <f t="shared" si="1"/>
        <v>42</v>
      </c>
    </row>
    <row r="16" spans="1:24" ht="15.75">
      <c r="A16" s="45">
        <v>12</v>
      </c>
      <c r="B16" s="32" t="s">
        <v>16</v>
      </c>
      <c r="C16" s="39">
        <v>4</v>
      </c>
      <c r="D16" s="39">
        <v>4</v>
      </c>
      <c r="E16" s="39">
        <v>2</v>
      </c>
      <c r="F16" s="51">
        <v>4</v>
      </c>
      <c r="G16" s="39">
        <v>4</v>
      </c>
      <c r="H16" s="39">
        <v>2</v>
      </c>
      <c r="I16" s="39">
        <v>4</v>
      </c>
      <c r="J16" s="39">
        <v>4</v>
      </c>
      <c r="K16" s="39">
        <v>4</v>
      </c>
      <c r="L16" s="39">
        <v>3</v>
      </c>
      <c r="M16" s="51">
        <v>4</v>
      </c>
      <c r="N16" s="39">
        <v>5</v>
      </c>
      <c r="O16" s="64">
        <v>1</v>
      </c>
      <c r="P16" s="39">
        <v>5</v>
      </c>
      <c r="Q16" s="39">
        <v>3</v>
      </c>
      <c r="R16" s="39">
        <v>4</v>
      </c>
      <c r="S16" s="64">
        <v>4</v>
      </c>
      <c r="T16" s="58">
        <v>4</v>
      </c>
      <c r="U16" s="44">
        <v>3</v>
      </c>
      <c r="V16" s="58">
        <v>2</v>
      </c>
      <c r="W16" s="33">
        <f t="shared" si="0"/>
        <v>70</v>
      </c>
      <c r="X16" s="36">
        <f t="shared" si="1"/>
        <v>59</v>
      </c>
    </row>
    <row r="17" spans="1:24" ht="15.75">
      <c r="A17" s="45">
        <v>13</v>
      </c>
      <c r="B17" s="32" t="s">
        <v>17</v>
      </c>
      <c r="C17" s="39">
        <v>3</v>
      </c>
      <c r="D17" s="39">
        <v>3</v>
      </c>
      <c r="E17" s="39">
        <v>4</v>
      </c>
      <c r="F17" s="51">
        <v>4</v>
      </c>
      <c r="G17" s="39">
        <v>1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51">
        <v>4</v>
      </c>
      <c r="N17" s="39">
        <v>4</v>
      </c>
      <c r="O17" s="64">
        <v>4</v>
      </c>
      <c r="P17" s="39">
        <v>3</v>
      </c>
      <c r="Q17" s="39">
        <v>4</v>
      </c>
      <c r="R17" s="39">
        <v>4</v>
      </c>
      <c r="S17" s="64">
        <v>3</v>
      </c>
      <c r="T17" s="58">
        <v>4</v>
      </c>
      <c r="U17" s="44">
        <v>4</v>
      </c>
      <c r="V17" s="58">
        <v>4</v>
      </c>
      <c r="W17" s="33">
        <f t="shared" si="0"/>
        <v>73</v>
      </c>
      <c r="X17" s="36">
        <f t="shared" si="1"/>
        <v>58</v>
      </c>
    </row>
    <row r="18" spans="1:24" ht="15.75">
      <c r="A18" s="45">
        <v>14</v>
      </c>
      <c r="B18" s="32" t="s">
        <v>18</v>
      </c>
      <c r="C18" s="39">
        <v>4</v>
      </c>
      <c r="D18" s="39">
        <v>4</v>
      </c>
      <c r="E18" s="39">
        <v>3</v>
      </c>
      <c r="F18" s="51">
        <v>4</v>
      </c>
      <c r="G18" s="39">
        <v>3</v>
      </c>
      <c r="H18" s="39">
        <v>3</v>
      </c>
      <c r="I18" s="39">
        <v>5</v>
      </c>
      <c r="J18" s="39">
        <v>4</v>
      </c>
      <c r="K18" s="39">
        <v>5</v>
      </c>
      <c r="L18" s="39">
        <v>3</v>
      </c>
      <c r="M18" s="51">
        <v>4</v>
      </c>
      <c r="N18" s="39">
        <v>5</v>
      </c>
      <c r="O18" s="64">
        <v>3</v>
      </c>
      <c r="P18" s="39">
        <v>5</v>
      </c>
      <c r="Q18" s="39">
        <v>4</v>
      </c>
      <c r="R18" s="39">
        <v>5</v>
      </c>
      <c r="S18" s="64">
        <v>4</v>
      </c>
      <c r="T18" s="58">
        <v>4</v>
      </c>
      <c r="U18" s="44">
        <v>3</v>
      </c>
      <c r="V18" s="58">
        <v>4</v>
      </c>
      <c r="W18" s="33">
        <f t="shared" si="0"/>
        <v>79</v>
      </c>
      <c r="X18" s="36">
        <f t="shared" si="1"/>
        <v>64</v>
      </c>
    </row>
    <row r="19" spans="1:24" ht="15.75">
      <c r="A19" s="45">
        <v>15</v>
      </c>
      <c r="B19" s="32" t="s">
        <v>19</v>
      </c>
      <c r="C19" s="39">
        <v>3</v>
      </c>
      <c r="D19" s="39">
        <v>3</v>
      </c>
      <c r="E19" s="39">
        <v>3</v>
      </c>
      <c r="F19" s="51">
        <v>3</v>
      </c>
      <c r="G19" s="39">
        <v>4</v>
      </c>
      <c r="H19" s="39">
        <v>2</v>
      </c>
      <c r="I19" s="39">
        <v>3</v>
      </c>
      <c r="J19" s="39">
        <v>3</v>
      </c>
      <c r="K19" s="39">
        <v>4</v>
      </c>
      <c r="L19" s="39">
        <v>3</v>
      </c>
      <c r="M19" s="51">
        <v>2</v>
      </c>
      <c r="N19" s="39">
        <v>4</v>
      </c>
      <c r="O19" s="64">
        <v>2</v>
      </c>
      <c r="P19" s="39">
        <v>3</v>
      </c>
      <c r="Q19" s="39">
        <v>4</v>
      </c>
      <c r="R19" s="39">
        <v>4</v>
      </c>
      <c r="S19" s="64">
        <v>4</v>
      </c>
      <c r="T19" s="58">
        <v>4</v>
      </c>
      <c r="U19" s="44">
        <v>5</v>
      </c>
      <c r="V19" s="58">
        <v>3</v>
      </c>
      <c r="W19" s="33">
        <f t="shared" si="0"/>
        <v>66</v>
      </c>
      <c r="X19" s="36">
        <f t="shared" si="1"/>
        <v>53</v>
      </c>
    </row>
    <row r="20" spans="1:24" ht="15.75">
      <c r="A20" s="45">
        <v>16</v>
      </c>
      <c r="B20" s="32" t="s">
        <v>20</v>
      </c>
      <c r="C20" s="39">
        <v>4</v>
      </c>
      <c r="D20" s="39">
        <v>4</v>
      </c>
      <c r="E20" s="39">
        <v>4</v>
      </c>
      <c r="F20" s="51">
        <v>2</v>
      </c>
      <c r="G20" s="39">
        <v>4</v>
      </c>
      <c r="H20" s="39">
        <v>2</v>
      </c>
      <c r="I20" s="39">
        <v>4</v>
      </c>
      <c r="J20" s="39">
        <v>3</v>
      </c>
      <c r="K20" s="39">
        <v>5</v>
      </c>
      <c r="L20" s="39">
        <v>4</v>
      </c>
      <c r="M20" s="51">
        <v>3</v>
      </c>
      <c r="N20" s="39">
        <v>5</v>
      </c>
      <c r="O20" s="64">
        <v>3</v>
      </c>
      <c r="P20" s="39">
        <v>3</v>
      </c>
      <c r="Q20" s="39">
        <v>3</v>
      </c>
      <c r="R20" s="39">
        <v>5</v>
      </c>
      <c r="S20" s="64">
        <v>3</v>
      </c>
      <c r="T20" s="58">
        <v>3</v>
      </c>
      <c r="U20" s="44">
        <v>4</v>
      </c>
      <c r="V20" s="58">
        <v>4</v>
      </c>
      <c r="W20" s="33">
        <f t="shared" si="0"/>
        <v>72</v>
      </c>
      <c r="X20" s="36">
        <f t="shared" si="1"/>
        <v>59</v>
      </c>
    </row>
    <row r="21" spans="1:24" ht="15.75">
      <c r="A21" s="45">
        <v>17</v>
      </c>
      <c r="B21" s="32" t="s">
        <v>21</v>
      </c>
      <c r="C21" s="39">
        <v>4</v>
      </c>
      <c r="D21" s="39">
        <v>4</v>
      </c>
      <c r="E21" s="39">
        <v>4</v>
      </c>
      <c r="F21" s="51">
        <v>3</v>
      </c>
      <c r="G21" s="39">
        <v>2</v>
      </c>
      <c r="H21" s="39">
        <v>3</v>
      </c>
      <c r="I21" s="39">
        <v>3</v>
      </c>
      <c r="J21" s="39">
        <v>2</v>
      </c>
      <c r="K21" s="39">
        <v>4</v>
      </c>
      <c r="L21" s="39">
        <v>3</v>
      </c>
      <c r="M21" s="51">
        <v>3</v>
      </c>
      <c r="N21" s="39">
        <v>4</v>
      </c>
      <c r="O21" s="64">
        <v>4</v>
      </c>
      <c r="P21" s="39">
        <v>4</v>
      </c>
      <c r="Q21" s="39">
        <v>3</v>
      </c>
      <c r="R21" s="39">
        <v>4</v>
      </c>
      <c r="S21" s="64">
        <v>3</v>
      </c>
      <c r="T21" s="58">
        <v>3</v>
      </c>
      <c r="U21" s="44">
        <v>3</v>
      </c>
      <c r="V21" s="58">
        <v>3</v>
      </c>
      <c r="W21" s="33">
        <f t="shared" si="0"/>
        <v>66</v>
      </c>
      <c r="X21" s="36">
        <f t="shared" si="1"/>
        <v>53</v>
      </c>
    </row>
    <row r="22" spans="1:24" ht="15.75">
      <c r="A22" s="45">
        <v>18</v>
      </c>
      <c r="B22" s="32" t="s">
        <v>22</v>
      </c>
      <c r="C22" s="39">
        <v>3</v>
      </c>
      <c r="D22" s="39">
        <v>4</v>
      </c>
      <c r="E22" s="39">
        <v>3</v>
      </c>
      <c r="F22" s="51">
        <v>2</v>
      </c>
      <c r="G22" s="39">
        <v>3</v>
      </c>
      <c r="H22" s="39">
        <v>2</v>
      </c>
      <c r="I22" s="39">
        <v>3</v>
      </c>
      <c r="J22" s="39">
        <v>2</v>
      </c>
      <c r="K22" s="39">
        <v>3</v>
      </c>
      <c r="L22" s="39">
        <v>3</v>
      </c>
      <c r="M22" s="51">
        <v>4</v>
      </c>
      <c r="N22" s="39">
        <v>5</v>
      </c>
      <c r="O22" s="64">
        <v>3</v>
      </c>
      <c r="P22" s="39">
        <v>3</v>
      </c>
      <c r="Q22" s="39">
        <v>4</v>
      </c>
      <c r="R22" s="39">
        <v>5</v>
      </c>
      <c r="S22" s="64">
        <v>4</v>
      </c>
      <c r="T22" s="58">
        <v>4</v>
      </c>
      <c r="U22" s="44">
        <v>4</v>
      </c>
      <c r="V22" s="58">
        <v>4</v>
      </c>
      <c r="W22" s="33">
        <f t="shared" si="0"/>
        <v>68</v>
      </c>
      <c r="X22" s="36">
        <f t="shared" si="1"/>
        <v>53</v>
      </c>
    </row>
    <row r="23" spans="1:24" ht="15.75">
      <c r="A23" s="45">
        <v>19</v>
      </c>
      <c r="B23" s="32" t="s">
        <v>23</v>
      </c>
      <c r="C23" s="39">
        <v>4</v>
      </c>
      <c r="D23" s="39">
        <v>3</v>
      </c>
      <c r="E23" s="39">
        <v>4</v>
      </c>
      <c r="F23" s="51">
        <v>3</v>
      </c>
      <c r="G23" s="39">
        <v>2</v>
      </c>
      <c r="H23" s="39">
        <v>2</v>
      </c>
      <c r="I23" s="39">
        <v>4</v>
      </c>
      <c r="J23" s="39">
        <v>3</v>
      </c>
      <c r="K23" s="39">
        <v>5</v>
      </c>
      <c r="L23" s="39">
        <v>4</v>
      </c>
      <c r="M23" s="51">
        <v>4</v>
      </c>
      <c r="N23" s="39">
        <v>4</v>
      </c>
      <c r="O23" s="64">
        <v>1</v>
      </c>
      <c r="P23" s="39">
        <v>2</v>
      </c>
      <c r="Q23" s="39">
        <v>2</v>
      </c>
      <c r="R23" s="39">
        <v>3</v>
      </c>
      <c r="S23" s="64">
        <v>3</v>
      </c>
      <c r="T23" s="58">
        <v>3</v>
      </c>
      <c r="U23" s="44">
        <v>3</v>
      </c>
      <c r="V23" s="58">
        <v>3</v>
      </c>
      <c r="W23" s="33">
        <f t="shared" si="0"/>
        <v>62</v>
      </c>
      <c r="X23" s="36">
        <f t="shared" si="1"/>
        <v>52</v>
      </c>
    </row>
    <row r="24" spans="1:24" ht="15.75">
      <c r="A24" s="45">
        <v>20</v>
      </c>
      <c r="B24" s="32" t="s">
        <v>24</v>
      </c>
      <c r="C24" s="39">
        <v>5</v>
      </c>
      <c r="D24" s="39">
        <v>5</v>
      </c>
      <c r="E24" s="39">
        <v>4</v>
      </c>
      <c r="F24" s="51">
        <v>3</v>
      </c>
      <c r="G24" s="39">
        <v>4</v>
      </c>
      <c r="H24" s="39">
        <v>2</v>
      </c>
      <c r="I24" s="39">
        <v>4</v>
      </c>
      <c r="J24" s="39">
        <v>3</v>
      </c>
      <c r="K24" s="39">
        <v>4</v>
      </c>
      <c r="L24" s="39">
        <v>4</v>
      </c>
      <c r="M24" s="51">
        <v>3</v>
      </c>
      <c r="N24" s="39">
        <v>5</v>
      </c>
      <c r="O24" s="64">
        <v>4</v>
      </c>
      <c r="P24" s="39">
        <v>3</v>
      </c>
      <c r="Q24" s="39">
        <v>4</v>
      </c>
      <c r="R24" s="39">
        <v>5</v>
      </c>
      <c r="S24" s="64">
        <v>3</v>
      </c>
      <c r="T24" s="58">
        <v>2</v>
      </c>
      <c r="U24" s="44">
        <v>4</v>
      </c>
      <c r="V24" s="58">
        <v>2</v>
      </c>
      <c r="W24" s="33">
        <f t="shared" si="0"/>
        <v>73</v>
      </c>
      <c r="X24" s="36">
        <f t="shared" si="1"/>
        <v>62</v>
      </c>
    </row>
    <row r="25" spans="1:24" ht="15.75">
      <c r="A25" s="45">
        <v>21</v>
      </c>
      <c r="B25" s="32" t="s">
        <v>25</v>
      </c>
      <c r="C25" s="39">
        <v>4</v>
      </c>
      <c r="D25" s="39">
        <v>4</v>
      </c>
      <c r="E25" s="39">
        <v>3</v>
      </c>
      <c r="F25" s="51">
        <v>3</v>
      </c>
      <c r="G25" s="39">
        <v>4</v>
      </c>
      <c r="H25" s="39">
        <v>1</v>
      </c>
      <c r="I25" s="39">
        <v>4</v>
      </c>
      <c r="J25" s="39">
        <v>4</v>
      </c>
      <c r="K25" s="39">
        <v>5</v>
      </c>
      <c r="L25" s="39">
        <v>2</v>
      </c>
      <c r="M25" s="51">
        <v>3</v>
      </c>
      <c r="N25" s="39">
        <v>4</v>
      </c>
      <c r="O25" s="64">
        <v>2</v>
      </c>
      <c r="P25" s="39">
        <v>2</v>
      </c>
      <c r="Q25" s="39">
        <v>4</v>
      </c>
      <c r="R25" s="39">
        <v>4</v>
      </c>
      <c r="S25" s="64">
        <v>3</v>
      </c>
      <c r="T25" s="58">
        <v>2</v>
      </c>
      <c r="U25" s="44">
        <v>5</v>
      </c>
      <c r="V25" s="58">
        <v>3</v>
      </c>
      <c r="W25" s="33">
        <f t="shared" si="0"/>
        <v>66</v>
      </c>
      <c r="X25" s="36">
        <f t="shared" si="1"/>
        <v>56</v>
      </c>
    </row>
    <row r="26" spans="1:24" ht="15.75">
      <c r="A26" s="45">
        <v>22</v>
      </c>
      <c r="B26" s="32" t="s">
        <v>26</v>
      </c>
      <c r="C26" s="39">
        <v>5</v>
      </c>
      <c r="D26" s="39">
        <v>5</v>
      </c>
      <c r="E26" s="39">
        <v>4</v>
      </c>
      <c r="F26" s="51">
        <v>4</v>
      </c>
      <c r="G26" s="39">
        <v>4</v>
      </c>
      <c r="H26" s="39">
        <v>3</v>
      </c>
      <c r="I26" s="39">
        <v>5</v>
      </c>
      <c r="J26" s="39">
        <v>5</v>
      </c>
      <c r="K26" s="39">
        <v>4</v>
      </c>
      <c r="L26" s="39">
        <v>4</v>
      </c>
      <c r="M26" s="51">
        <v>4</v>
      </c>
      <c r="N26" s="39">
        <v>4</v>
      </c>
      <c r="O26" s="64">
        <v>4</v>
      </c>
      <c r="P26" s="39">
        <v>4</v>
      </c>
      <c r="Q26" s="39">
        <v>5</v>
      </c>
      <c r="R26" s="39">
        <v>4</v>
      </c>
      <c r="S26" s="64">
        <v>3</v>
      </c>
      <c r="T26" s="58">
        <v>4</v>
      </c>
      <c r="U26" s="44">
        <v>4</v>
      </c>
      <c r="V26" s="58">
        <v>3</v>
      </c>
      <c r="W26" s="33">
        <f t="shared" si="0"/>
        <v>82</v>
      </c>
      <c r="X26" s="36">
        <f t="shared" si="1"/>
        <v>68</v>
      </c>
    </row>
    <row r="27" spans="1:24" ht="15.75">
      <c r="A27" s="45">
        <v>23</v>
      </c>
      <c r="B27" s="32" t="s">
        <v>27</v>
      </c>
      <c r="C27" s="39">
        <v>4</v>
      </c>
      <c r="D27" s="39">
        <v>4</v>
      </c>
      <c r="E27" s="39">
        <v>4</v>
      </c>
      <c r="F27" s="51">
        <v>3</v>
      </c>
      <c r="G27" s="39">
        <v>3</v>
      </c>
      <c r="H27" s="39">
        <v>2</v>
      </c>
      <c r="I27" s="39">
        <v>4</v>
      </c>
      <c r="J27" s="39">
        <v>2</v>
      </c>
      <c r="K27" s="39">
        <v>3</v>
      </c>
      <c r="L27" s="39">
        <v>3</v>
      </c>
      <c r="M27" s="51">
        <v>4</v>
      </c>
      <c r="N27" s="39">
        <v>5</v>
      </c>
      <c r="O27" s="64">
        <v>3</v>
      </c>
      <c r="P27" s="39">
        <v>3</v>
      </c>
      <c r="Q27" s="39">
        <v>4</v>
      </c>
      <c r="R27" s="39">
        <v>5</v>
      </c>
      <c r="S27" s="64">
        <v>3</v>
      </c>
      <c r="T27" s="58">
        <v>3</v>
      </c>
      <c r="U27" s="44">
        <v>5</v>
      </c>
      <c r="V27" s="58">
        <v>4</v>
      </c>
      <c r="W27" s="33">
        <f t="shared" si="0"/>
        <v>71</v>
      </c>
      <c r="X27" s="36">
        <f t="shared" si="1"/>
        <v>58</v>
      </c>
    </row>
    <row r="28" spans="1:24" ht="15.75">
      <c r="A28" s="45">
        <v>24</v>
      </c>
      <c r="B28" s="32" t="s">
        <v>28</v>
      </c>
      <c r="C28" s="39">
        <v>3</v>
      </c>
      <c r="D28" s="39">
        <v>4</v>
      </c>
      <c r="E28" s="39">
        <v>2</v>
      </c>
      <c r="F28" s="51">
        <v>3</v>
      </c>
      <c r="G28" s="39">
        <v>4</v>
      </c>
      <c r="H28" s="39">
        <v>2</v>
      </c>
      <c r="I28" s="39">
        <v>4</v>
      </c>
      <c r="J28" s="39">
        <v>2</v>
      </c>
      <c r="K28" s="39">
        <v>3</v>
      </c>
      <c r="L28" s="39">
        <v>2</v>
      </c>
      <c r="M28" s="51">
        <v>2</v>
      </c>
      <c r="N28" s="39">
        <v>4</v>
      </c>
      <c r="O28" s="64">
        <v>2</v>
      </c>
      <c r="P28" s="39">
        <v>2</v>
      </c>
      <c r="Q28" s="39">
        <v>3</v>
      </c>
      <c r="R28" s="39">
        <v>4</v>
      </c>
      <c r="S28" s="64">
        <v>2</v>
      </c>
      <c r="T28" s="58">
        <v>4</v>
      </c>
      <c r="U28" s="44">
        <v>3</v>
      </c>
      <c r="V28" s="58">
        <v>2</v>
      </c>
      <c r="W28" s="33">
        <f t="shared" si="0"/>
        <v>57</v>
      </c>
      <c r="X28" s="36">
        <f t="shared" si="1"/>
        <v>47</v>
      </c>
    </row>
    <row r="29" spans="1:24" ht="15.75">
      <c r="A29" s="45">
        <v>25</v>
      </c>
      <c r="B29" s="32" t="s">
        <v>29</v>
      </c>
      <c r="C29" s="39">
        <v>5</v>
      </c>
      <c r="D29" s="39">
        <v>5</v>
      </c>
      <c r="E29" s="39">
        <v>4</v>
      </c>
      <c r="F29" s="51">
        <v>4</v>
      </c>
      <c r="G29" s="39">
        <v>3</v>
      </c>
      <c r="H29" s="39">
        <v>3</v>
      </c>
      <c r="I29" s="39">
        <v>4</v>
      </c>
      <c r="J29" s="39">
        <v>4</v>
      </c>
      <c r="K29" s="39">
        <v>3</v>
      </c>
      <c r="L29" s="39">
        <v>3</v>
      </c>
      <c r="M29" s="51">
        <v>3</v>
      </c>
      <c r="N29" s="39">
        <v>4</v>
      </c>
      <c r="O29" s="64">
        <v>3</v>
      </c>
      <c r="P29" s="39">
        <v>3</v>
      </c>
      <c r="Q29" s="39">
        <v>4</v>
      </c>
      <c r="R29" s="39">
        <v>5</v>
      </c>
      <c r="S29" s="64">
        <v>3</v>
      </c>
      <c r="T29" s="58">
        <v>3</v>
      </c>
      <c r="U29" s="44">
        <v>4</v>
      </c>
      <c r="V29" s="58">
        <v>3</v>
      </c>
      <c r="W29" s="33">
        <f t="shared" si="0"/>
        <v>73</v>
      </c>
      <c r="X29" s="36">
        <f t="shared" si="1"/>
        <v>61</v>
      </c>
    </row>
    <row r="30" spans="1:24" ht="15.75">
      <c r="A30" s="45">
        <v>26</v>
      </c>
      <c r="B30" s="32" t="s">
        <v>30</v>
      </c>
      <c r="C30" s="39">
        <v>4</v>
      </c>
      <c r="D30" s="39">
        <v>4</v>
      </c>
      <c r="E30" s="39">
        <v>5</v>
      </c>
      <c r="F30" s="51">
        <v>4</v>
      </c>
      <c r="G30" s="39">
        <v>1</v>
      </c>
      <c r="H30" s="39">
        <v>3</v>
      </c>
      <c r="I30" s="39">
        <v>3</v>
      </c>
      <c r="J30" s="39">
        <v>2</v>
      </c>
      <c r="K30" s="39">
        <v>3</v>
      </c>
      <c r="L30" s="39">
        <v>4</v>
      </c>
      <c r="M30" s="51">
        <v>4</v>
      </c>
      <c r="N30" s="39">
        <v>4</v>
      </c>
      <c r="O30" s="64">
        <v>1</v>
      </c>
      <c r="P30" s="39">
        <v>4</v>
      </c>
      <c r="Q30" s="39">
        <v>4</v>
      </c>
      <c r="R30" s="39">
        <v>3</v>
      </c>
      <c r="S30" s="64">
        <v>2</v>
      </c>
      <c r="T30" s="58">
        <v>2</v>
      </c>
      <c r="U30" s="44">
        <v>3</v>
      </c>
      <c r="V30" s="58">
        <v>2</v>
      </c>
      <c r="W30" s="33">
        <f t="shared" si="0"/>
        <v>62</v>
      </c>
      <c r="X30" s="36">
        <f t="shared" si="1"/>
        <v>55</v>
      </c>
    </row>
    <row r="31" spans="1:24" ht="15.75">
      <c r="A31" s="45">
        <v>27</v>
      </c>
      <c r="B31" s="32" t="s">
        <v>31</v>
      </c>
      <c r="C31" s="39">
        <v>5</v>
      </c>
      <c r="D31" s="39">
        <v>4</v>
      </c>
      <c r="E31" s="39">
        <v>2</v>
      </c>
      <c r="F31" s="51">
        <v>3</v>
      </c>
      <c r="G31" s="39">
        <v>4</v>
      </c>
      <c r="H31" s="39">
        <v>2</v>
      </c>
      <c r="I31" s="39">
        <v>4</v>
      </c>
      <c r="J31" s="39">
        <v>4</v>
      </c>
      <c r="K31" s="39">
        <v>4</v>
      </c>
      <c r="L31" s="39">
        <v>3</v>
      </c>
      <c r="M31" s="51">
        <v>4</v>
      </c>
      <c r="N31" s="39">
        <v>5</v>
      </c>
      <c r="O31" s="64">
        <v>2</v>
      </c>
      <c r="P31" s="39">
        <v>3</v>
      </c>
      <c r="Q31" s="39">
        <v>5</v>
      </c>
      <c r="R31" s="39">
        <v>5</v>
      </c>
      <c r="S31" s="64">
        <v>4</v>
      </c>
      <c r="T31" s="58">
        <v>4</v>
      </c>
      <c r="U31" s="44">
        <v>4</v>
      </c>
      <c r="V31" s="58">
        <v>3</v>
      </c>
      <c r="W31" s="33">
        <f t="shared" si="0"/>
        <v>74</v>
      </c>
      <c r="X31" s="36">
        <f t="shared" si="1"/>
        <v>61</v>
      </c>
    </row>
    <row r="32" spans="1:24" ht="15.75">
      <c r="A32" s="45">
        <v>28</v>
      </c>
      <c r="B32" s="32" t="s">
        <v>47</v>
      </c>
      <c r="C32" s="39">
        <v>5</v>
      </c>
      <c r="D32" s="39">
        <v>5</v>
      </c>
      <c r="E32" s="39">
        <v>4</v>
      </c>
      <c r="F32" s="51">
        <v>4</v>
      </c>
      <c r="G32" s="39">
        <v>4</v>
      </c>
      <c r="H32" s="39">
        <v>3</v>
      </c>
      <c r="I32" s="39">
        <v>4</v>
      </c>
      <c r="J32" s="39">
        <v>4</v>
      </c>
      <c r="K32" s="39">
        <v>5</v>
      </c>
      <c r="L32" s="39">
        <v>4</v>
      </c>
      <c r="M32" s="51">
        <v>2</v>
      </c>
      <c r="N32" s="39">
        <v>5</v>
      </c>
      <c r="O32" s="64">
        <v>3</v>
      </c>
      <c r="P32" s="39">
        <v>5</v>
      </c>
      <c r="Q32" s="39">
        <v>3</v>
      </c>
      <c r="R32" s="39">
        <v>5</v>
      </c>
      <c r="S32" s="64">
        <v>4</v>
      </c>
      <c r="T32" s="58">
        <v>3</v>
      </c>
      <c r="U32" s="44">
        <v>4</v>
      </c>
      <c r="V32" s="58">
        <v>2</v>
      </c>
      <c r="W32" s="33">
        <f t="shared" si="0"/>
        <v>78</v>
      </c>
      <c r="X32" s="36">
        <f t="shared" si="1"/>
        <v>66</v>
      </c>
    </row>
    <row r="33" spans="1:26" ht="15.75">
      <c r="A33" s="45">
        <v>29</v>
      </c>
      <c r="B33" s="32" t="s">
        <v>33</v>
      </c>
      <c r="C33" s="39">
        <v>3</v>
      </c>
      <c r="D33" s="39">
        <v>3</v>
      </c>
      <c r="E33" s="39">
        <v>2</v>
      </c>
      <c r="F33" s="51">
        <v>4</v>
      </c>
      <c r="G33" s="39">
        <v>3</v>
      </c>
      <c r="H33" s="39">
        <v>1</v>
      </c>
      <c r="I33" s="39">
        <v>3</v>
      </c>
      <c r="J33" s="39">
        <v>4</v>
      </c>
      <c r="K33" s="39">
        <v>4</v>
      </c>
      <c r="L33" s="39">
        <v>3</v>
      </c>
      <c r="M33" s="51">
        <v>3</v>
      </c>
      <c r="N33" s="39">
        <v>5</v>
      </c>
      <c r="O33" s="64">
        <v>4</v>
      </c>
      <c r="P33" s="39">
        <v>4</v>
      </c>
      <c r="Q33" s="39">
        <v>3</v>
      </c>
      <c r="R33" s="39">
        <v>3</v>
      </c>
      <c r="S33" s="64">
        <v>4</v>
      </c>
      <c r="T33" s="58">
        <v>2</v>
      </c>
      <c r="U33" s="44">
        <v>2</v>
      </c>
      <c r="V33" s="58">
        <v>3</v>
      </c>
      <c r="W33" s="33">
        <f t="shared" si="0"/>
        <v>63</v>
      </c>
      <c r="X33" s="36">
        <f t="shared" si="1"/>
        <v>50</v>
      </c>
    </row>
    <row r="34" spans="1:26" ht="15.75">
      <c r="A34" s="45">
        <v>30</v>
      </c>
      <c r="B34" s="32" t="s">
        <v>34</v>
      </c>
      <c r="C34" s="39">
        <v>4</v>
      </c>
      <c r="D34" s="39">
        <v>4</v>
      </c>
      <c r="E34" s="39">
        <v>4</v>
      </c>
      <c r="F34" s="51">
        <v>5</v>
      </c>
      <c r="G34" s="39">
        <v>2</v>
      </c>
      <c r="H34" s="39">
        <v>3</v>
      </c>
      <c r="I34" s="39">
        <v>4</v>
      </c>
      <c r="J34" s="39">
        <v>3</v>
      </c>
      <c r="K34" s="39">
        <v>3</v>
      </c>
      <c r="L34" s="39">
        <v>3</v>
      </c>
      <c r="M34" s="51">
        <v>4</v>
      </c>
      <c r="N34" s="39">
        <v>4</v>
      </c>
      <c r="O34" s="64">
        <v>3</v>
      </c>
      <c r="P34" s="39">
        <v>4</v>
      </c>
      <c r="Q34" s="39">
        <v>3</v>
      </c>
      <c r="R34" s="39">
        <v>4</v>
      </c>
      <c r="S34" s="64">
        <v>4</v>
      </c>
      <c r="T34" s="58">
        <v>2</v>
      </c>
      <c r="U34" s="44">
        <v>4</v>
      </c>
      <c r="V34" s="58">
        <v>2</v>
      </c>
      <c r="W34" s="33">
        <f t="shared" si="0"/>
        <v>69</v>
      </c>
      <c r="X34" s="36">
        <f t="shared" si="1"/>
        <v>58</v>
      </c>
    </row>
    <row r="35" spans="1:26" s="30" customFormat="1" ht="15.75">
      <c r="A35" s="100"/>
      <c r="B35" s="101"/>
      <c r="C35" s="77">
        <f>C5^2+C6^2+C7^2+C8^2+C9^2+C10^2+C11^2+C12^2+C13^2+C14^2+C15^2+C16^2+C17^2+C18^2+C19^2+C20^2+C21^2+C22^2+C23^2+C24^2+C25^2+C26^2+C27^2+C28^2+C29^2+C30^2+C31^2+C32^2+C33^2+C34^2</f>
        <v>498</v>
      </c>
      <c r="D35" s="77">
        <f t="shared" ref="D35:W35" si="2">D5^2+D6^2+D7^2+D8^2+D9^2+D10^2+D11^2+D12^2+D13^2+D14^2+D15^2+D16^2+D17^2+D18^2+D19^2+D20^2+D21^2+D22^2+D23^2+D24^2+D25^2+D26^2+D27^2+D28^2+D29^2+D30^2+D31^2+D32^2+D33^2+D34^2</f>
        <v>485</v>
      </c>
      <c r="E35" s="77">
        <f t="shared" si="2"/>
        <v>388</v>
      </c>
      <c r="F35" s="77">
        <f t="shared" si="2"/>
        <v>354</v>
      </c>
      <c r="G35" s="77">
        <f t="shared" si="2"/>
        <v>307</v>
      </c>
      <c r="H35" s="77">
        <f t="shared" si="2"/>
        <v>167</v>
      </c>
      <c r="I35" s="77">
        <f t="shared" si="2"/>
        <v>472</v>
      </c>
      <c r="J35" s="77">
        <f t="shared" si="2"/>
        <v>377</v>
      </c>
      <c r="K35" s="77">
        <f t="shared" si="2"/>
        <v>480</v>
      </c>
      <c r="L35" s="77">
        <f t="shared" si="2"/>
        <v>302</v>
      </c>
      <c r="M35" s="77">
        <f t="shared" si="2"/>
        <v>329</v>
      </c>
      <c r="N35" s="77">
        <f t="shared" si="2"/>
        <v>597</v>
      </c>
      <c r="O35" s="77">
        <f t="shared" si="2"/>
        <v>234</v>
      </c>
      <c r="P35" s="77">
        <f t="shared" si="2"/>
        <v>372</v>
      </c>
      <c r="Q35" s="77">
        <f t="shared" si="2"/>
        <v>389</v>
      </c>
      <c r="R35" s="77">
        <f t="shared" si="2"/>
        <v>542</v>
      </c>
      <c r="S35" s="77">
        <f t="shared" si="2"/>
        <v>383</v>
      </c>
      <c r="T35" s="77">
        <f t="shared" si="2"/>
        <v>314</v>
      </c>
      <c r="U35" s="77">
        <f t="shared" si="2"/>
        <v>427</v>
      </c>
      <c r="V35" s="77">
        <f t="shared" si="2"/>
        <v>304</v>
      </c>
      <c r="W35" s="77">
        <f t="shared" si="2"/>
        <v>144445</v>
      </c>
      <c r="X35" s="46"/>
    </row>
    <row r="36" spans="1:26" ht="15.75">
      <c r="A36" s="102" t="s">
        <v>48</v>
      </c>
      <c r="B36" s="103"/>
      <c r="C36" s="53">
        <f>SUM(C5:C34)</f>
        <v>120</v>
      </c>
      <c r="D36" s="53">
        <f t="shared" ref="D36:V36" si="3">SUM(D5:D34)</f>
        <v>119</v>
      </c>
      <c r="E36" s="53">
        <f t="shared" si="3"/>
        <v>104</v>
      </c>
      <c r="F36" s="53">
        <f t="shared" si="3"/>
        <v>100</v>
      </c>
      <c r="G36" s="53">
        <f t="shared" si="3"/>
        <v>91</v>
      </c>
      <c r="H36" s="53">
        <f t="shared" si="3"/>
        <v>67</v>
      </c>
      <c r="I36" s="53">
        <f t="shared" si="3"/>
        <v>118</v>
      </c>
      <c r="J36" s="53">
        <f t="shared" si="3"/>
        <v>103</v>
      </c>
      <c r="K36" s="53">
        <f t="shared" si="3"/>
        <v>118</v>
      </c>
      <c r="L36" s="53">
        <f t="shared" si="3"/>
        <v>92</v>
      </c>
      <c r="M36" s="53">
        <f t="shared" si="3"/>
        <v>97</v>
      </c>
      <c r="N36" s="53">
        <f t="shared" si="3"/>
        <v>133</v>
      </c>
      <c r="O36" s="53">
        <f t="shared" si="3"/>
        <v>78</v>
      </c>
      <c r="P36" s="53">
        <f t="shared" si="3"/>
        <v>102</v>
      </c>
      <c r="Q36" s="53">
        <f t="shared" si="3"/>
        <v>105</v>
      </c>
      <c r="R36" s="53">
        <f t="shared" si="3"/>
        <v>126</v>
      </c>
      <c r="S36" s="53">
        <f t="shared" si="3"/>
        <v>105</v>
      </c>
      <c r="T36" s="53">
        <f t="shared" si="3"/>
        <v>94</v>
      </c>
      <c r="U36" s="53">
        <f t="shared" si="3"/>
        <v>109</v>
      </c>
      <c r="V36" s="53">
        <f t="shared" si="3"/>
        <v>92</v>
      </c>
      <c r="W36" s="53">
        <f>SUM(C36:V36)</f>
        <v>2073</v>
      </c>
      <c r="X36" s="69"/>
    </row>
    <row r="37" spans="1:26" ht="15.75">
      <c r="A37" s="102" t="s">
        <v>49</v>
      </c>
      <c r="B37" s="103"/>
      <c r="C37" s="53">
        <f>C36^2</f>
        <v>14400</v>
      </c>
      <c r="D37" s="53">
        <f t="shared" ref="D37:F37" si="4">D36^2</f>
        <v>14161</v>
      </c>
      <c r="E37" s="53">
        <f t="shared" si="4"/>
        <v>10816</v>
      </c>
      <c r="F37" s="53">
        <f t="shared" si="4"/>
        <v>10000</v>
      </c>
      <c r="G37" s="53">
        <f>G36^2</f>
        <v>8281</v>
      </c>
      <c r="H37" s="53">
        <f t="shared" ref="H37:I37" si="5">H36^2</f>
        <v>4489</v>
      </c>
      <c r="I37" s="53">
        <f t="shared" si="5"/>
        <v>13924</v>
      </c>
      <c r="J37" s="53">
        <f t="shared" ref="J37" si="6">J36^2</f>
        <v>10609</v>
      </c>
      <c r="K37" s="53">
        <f t="shared" ref="K37" si="7">K36^2</f>
        <v>13924</v>
      </c>
      <c r="L37" s="53">
        <f t="shared" ref="L37:M37" si="8">L36^2</f>
        <v>8464</v>
      </c>
      <c r="M37" s="53">
        <f t="shared" si="8"/>
        <v>9409</v>
      </c>
      <c r="N37" s="53">
        <f t="shared" ref="N37:O37" si="9">N36^2</f>
        <v>17689</v>
      </c>
      <c r="O37" s="53">
        <f t="shared" si="9"/>
        <v>6084</v>
      </c>
      <c r="P37" s="53">
        <f t="shared" ref="P37" si="10">P36^2</f>
        <v>10404</v>
      </c>
      <c r="Q37" s="53">
        <f t="shared" ref="Q37" si="11">Q36^2</f>
        <v>11025</v>
      </c>
      <c r="R37" s="53">
        <f t="shared" ref="R37:S37" si="12">R36^2</f>
        <v>15876</v>
      </c>
      <c r="S37" s="53">
        <f t="shared" si="12"/>
        <v>11025</v>
      </c>
      <c r="T37" s="53">
        <f t="shared" ref="T37:U37" si="13">T36^2</f>
        <v>8836</v>
      </c>
      <c r="U37" s="53">
        <f t="shared" si="13"/>
        <v>11881</v>
      </c>
      <c r="V37" s="53">
        <f t="shared" ref="V37" si="14">V36^2</f>
        <v>8464</v>
      </c>
      <c r="W37" s="53">
        <f>SUM(C37:V37)</f>
        <v>219761</v>
      </c>
      <c r="X37" s="30"/>
    </row>
    <row r="38" spans="1:26" s="67" customFormat="1" ht="15.75">
      <c r="A38" s="98"/>
      <c r="B38" s="99"/>
      <c r="C38" s="65">
        <f>(C35-(C37/30))/30</f>
        <v>0.6</v>
      </c>
      <c r="D38" s="65">
        <f t="shared" ref="D38:F38" si="15">(D35-(D37/30))/30</f>
        <v>0.43222222222222134</v>
      </c>
      <c r="E38" s="65">
        <f t="shared" si="15"/>
        <v>0.91555555555555468</v>
      </c>
      <c r="F38" s="65">
        <f t="shared" si="15"/>
        <v>0.68888888888888955</v>
      </c>
      <c r="G38" s="65">
        <f t="shared" ref="G38" si="16">(G35-(G37/30))/30</f>
        <v>1.0322222222222213</v>
      </c>
      <c r="H38" s="65">
        <f t="shared" ref="H38:I38" si="17">(H35-(H37/30))/30</f>
        <v>0.57888888888888912</v>
      </c>
      <c r="I38" s="65">
        <f t="shared" si="17"/>
        <v>0.26222222222222247</v>
      </c>
      <c r="J38" s="65">
        <f t="shared" ref="J38" si="18">(J35-(J37/30))/30</f>
        <v>0.77888888888888919</v>
      </c>
      <c r="K38" s="65">
        <f t="shared" ref="K38:L38" si="19">(K35-(K37/30))/30</f>
        <v>0.52888888888888919</v>
      </c>
      <c r="L38" s="65">
        <f t="shared" si="19"/>
        <v>0.66222222222222249</v>
      </c>
      <c r="M38" s="65">
        <f t="shared" ref="M38" si="20">(M35-(M37/30))/30</f>
        <v>0.51222222222222247</v>
      </c>
      <c r="N38" s="65">
        <f t="shared" ref="N38:O38" si="21">(N35-(N37/30))/30</f>
        <v>0.2455555555555558</v>
      </c>
      <c r="O38" s="65">
        <f t="shared" si="21"/>
        <v>1.0399999999999996</v>
      </c>
      <c r="P38" s="65">
        <f t="shared" ref="P38" si="22">(P35-(P37/30))/30</f>
        <v>0.83999999999999964</v>
      </c>
      <c r="Q38" s="65">
        <f t="shared" ref="Q38:R38" si="23">(Q35-(Q37/30))/30</f>
        <v>0.71666666666666667</v>
      </c>
      <c r="R38" s="65">
        <f t="shared" si="23"/>
        <v>0.42666666666666514</v>
      </c>
      <c r="S38" s="65">
        <f t="shared" ref="S38" si="24">(S35-(S37/30))/30</f>
        <v>0.51666666666666672</v>
      </c>
      <c r="T38" s="65">
        <f t="shared" ref="T38:U38" si="25">(T35-(T37/30))/30</f>
        <v>0.64888888888888796</v>
      </c>
      <c r="U38" s="65">
        <f t="shared" si="25"/>
        <v>1.0322222222222213</v>
      </c>
      <c r="V38" s="65">
        <f t="shared" ref="V38" si="26">(V35-(V37/30))/30</f>
        <v>0.72888888888888914</v>
      </c>
      <c r="W38" s="66"/>
      <c r="Z38"/>
    </row>
    <row r="39" spans="1:26" s="67" customFormat="1" ht="15.75">
      <c r="A39" s="98"/>
      <c r="B39" s="99"/>
      <c r="C39" s="65">
        <f>SUM(C38:V38)</f>
        <v>13.187777777777775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6" s="67" customFormat="1" ht="15.75">
      <c r="A40" s="98"/>
      <c r="B40" s="99"/>
      <c r="C40" s="79">
        <f>B44^2</f>
        <v>33.159999999999997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6" s="67" customFormat="1" ht="15.75">
      <c r="A41" s="98"/>
      <c r="B41" s="99"/>
      <c r="C41" s="80">
        <f>(20/19)*(1-C39/C40)</f>
        <v>0.6339985468294782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6" s="49" customFormat="1"/>
    <row r="43" spans="1:26" s="49" customFormat="1" ht="15.75">
      <c r="A43" s="49" t="s">
        <v>61</v>
      </c>
      <c r="B43" s="78">
        <f>_xlfn.STDEV.P(C5:C34)</f>
        <v>0.7745966692414834</v>
      </c>
      <c r="C43" s="78">
        <f t="shared" ref="C43:U43" si="27">_xlfn.STDEV.P(D5:D34)</f>
        <v>0.65743609744386733</v>
      </c>
      <c r="D43" s="78">
        <f t="shared" si="27"/>
        <v>0.95684667296048831</v>
      </c>
      <c r="E43" s="78">
        <f t="shared" si="27"/>
        <v>0.82999330653258219</v>
      </c>
      <c r="F43" s="78">
        <f t="shared" si="27"/>
        <v>1.015983376941878</v>
      </c>
      <c r="G43" s="78">
        <f t="shared" si="27"/>
        <v>0.76084748070088848</v>
      </c>
      <c r="H43" s="78">
        <f t="shared" si="27"/>
        <v>0.5120763831912406</v>
      </c>
      <c r="I43" s="78">
        <f t="shared" si="27"/>
        <v>0.88254681965824844</v>
      </c>
      <c r="J43" s="78">
        <f t="shared" si="27"/>
        <v>0.72724747430904757</v>
      </c>
      <c r="K43" s="78">
        <f t="shared" si="27"/>
        <v>0.81377037438224686</v>
      </c>
      <c r="L43" s="78">
        <f t="shared" si="27"/>
        <v>0.71569701845279632</v>
      </c>
      <c r="M43" s="78">
        <f t="shared" si="27"/>
        <v>0.49553562491061687</v>
      </c>
      <c r="N43" s="78">
        <f t="shared" si="27"/>
        <v>1.019803902718557</v>
      </c>
      <c r="O43" s="78">
        <f t="shared" si="27"/>
        <v>0.91651513899116799</v>
      </c>
      <c r="P43" s="78">
        <f t="shared" si="27"/>
        <v>0.84656167328001963</v>
      </c>
      <c r="Q43" s="78">
        <f t="shared" si="27"/>
        <v>0.65319726474218087</v>
      </c>
      <c r="R43" s="78">
        <f t="shared" si="27"/>
        <v>0.7187952884282609</v>
      </c>
      <c r="S43" s="78">
        <f t="shared" si="27"/>
        <v>0.80553639823963807</v>
      </c>
      <c r="T43" s="78">
        <f t="shared" si="27"/>
        <v>1.015983376941878</v>
      </c>
      <c r="U43" s="78">
        <f t="shared" si="27"/>
        <v>0.85374989832437986</v>
      </c>
      <c r="V43" s="68"/>
    </row>
    <row r="44" spans="1:26" s="49" customFormat="1">
      <c r="A44" s="49" t="s">
        <v>60</v>
      </c>
      <c r="B44" s="49">
        <f>_xlfn.STDEV.P(X5:X34)</f>
        <v>5.7584720195551871</v>
      </c>
    </row>
    <row r="45" spans="1:26" s="30" customFormat="1"/>
  </sheetData>
  <mergeCells count="13">
    <mergeCell ref="A41:B41"/>
    <mergeCell ref="A35:B35"/>
    <mergeCell ref="A36:B36"/>
    <mergeCell ref="A37:B37"/>
    <mergeCell ref="A38:B38"/>
    <mergeCell ref="A39:B39"/>
    <mergeCell ref="A40:B40"/>
    <mergeCell ref="X3:X4"/>
    <mergeCell ref="B1:W1"/>
    <mergeCell ref="A3:A4"/>
    <mergeCell ref="B3:B4"/>
    <mergeCell ref="C3:V3"/>
    <mergeCell ref="W3:W4"/>
  </mergeCells>
  <pageMargins left="1.5748031496062993" right="1.1811023622047243" top="1.5748031496062993" bottom="1.1811023622047243" header="0.31496062992125984" footer="0.31496062992125984"/>
  <pageSetup scale="4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VALIDITAS PR</vt:lpstr>
      <vt:lpstr>REABILITAS PR</vt:lpstr>
      <vt:lpstr>VALIDITAS KR</vt:lpstr>
      <vt:lpstr>REABILITAS 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2018-01-28T04:48:32Z</cp:lastPrinted>
  <dcterms:created xsi:type="dcterms:W3CDTF">2018-01-07T10:54:42Z</dcterms:created>
  <dcterms:modified xsi:type="dcterms:W3CDTF">2018-01-28T04:49:07Z</dcterms:modified>
</cp:coreProperties>
</file>